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-tech.aau.dk\department\sekdrev\Økonomi\Budget 2020\"/>
    </mc:Choice>
  </mc:AlternateContent>
  <bookViews>
    <workbookView xWindow="0" yWindow="0" windowWidth="28800" windowHeight="11310"/>
  </bookViews>
  <sheets>
    <sheet name="Forside" sheetId="1" r:id="rId1"/>
    <sheet name="Ark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3" i="1" s="1"/>
  <c r="B43" i="1" s="1"/>
  <c r="B44" i="1" s="1"/>
  <c r="C39" i="1"/>
  <c r="C42" i="1"/>
  <c r="B42" i="1"/>
  <c r="B39" i="1"/>
  <c r="C31" i="1"/>
  <c r="B31" i="1"/>
  <c r="C23" i="1"/>
  <c r="B20" i="1"/>
  <c r="C18" i="1"/>
  <c r="C20" i="1" s="1"/>
  <c r="B18" i="1"/>
  <c r="C13" i="1"/>
  <c r="B13" i="1"/>
  <c r="C8" i="1"/>
  <c r="B8" i="1"/>
  <c r="C43" i="1" l="1"/>
  <c r="C44" i="1" s="1"/>
  <c r="I39" i="1"/>
  <c r="I43" i="1" s="1"/>
  <c r="I42" i="1"/>
  <c r="I32" i="1"/>
  <c r="I31" i="1"/>
  <c r="I21" i="1"/>
  <c r="I23" i="1" s="1"/>
  <c r="I12" i="1"/>
  <c r="I13" i="1" s="1"/>
  <c r="I11" i="1"/>
  <c r="H39" i="1"/>
  <c r="H31" i="1"/>
  <c r="H43" i="1" s="1"/>
  <c r="H23" i="1"/>
  <c r="H20" i="1"/>
  <c r="I18" i="1"/>
  <c r="H18" i="1"/>
  <c r="H13" i="1"/>
  <c r="I8" i="1"/>
  <c r="H8" i="1"/>
  <c r="I44" i="1" l="1"/>
  <c r="I20" i="1"/>
  <c r="F39" i="1" l="1"/>
  <c r="F43" i="1" s="1"/>
  <c r="F44" i="1" s="1"/>
  <c r="F42" i="1"/>
  <c r="F23" i="1"/>
  <c r="E23" i="1"/>
  <c r="E21" i="1"/>
  <c r="F20" i="1"/>
  <c r="E42" i="1"/>
  <c r="E41" i="1"/>
  <c r="E39" i="1"/>
  <c r="F31" i="1"/>
  <c r="E31" i="1"/>
  <c r="E43" i="1"/>
  <c r="E44" i="1" s="1"/>
  <c r="E20" i="1"/>
  <c r="E16" i="1"/>
  <c r="E18" i="1" s="1"/>
  <c r="F13" i="1"/>
  <c r="E13" i="1"/>
  <c r="F8" i="1"/>
  <c r="E8" i="1"/>
  <c r="H42" i="1" l="1"/>
  <c r="H44" i="1" s="1"/>
</calcChain>
</file>

<file path=xl/sharedStrings.xml><?xml version="1.0" encoding="utf-8"?>
<sst xmlns="http://schemas.openxmlformats.org/spreadsheetml/2006/main" count="420" uniqueCount="88">
  <si>
    <t>Budget 2020</t>
  </si>
  <si>
    <t>UK 10</t>
  </si>
  <si>
    <t>1.1 Statstilskud</t>
  </si>
  <si>
    <t>1.2 Salg af varer og tj. ydelser</t>
  </si>
  <si>
    <t>1.3 Tilskudsfin. Aktiviteter</t>
  </si>
  <si>
    <t>Total</t>
  </si>
  <si>
    <t>2.1.1 Overhead</t>
  </si>
  <si>
    <t>2.1.2 ISO / Int. Handel</t>
  </si>
  <si>
    <t>2.1.3 Medfinansiering</t>
  </si>
  <si>
    <t>2.1.4 Projektregulering</t>
  </si>
  <si>
    <t>Øvrige</t>
  </si>
  <si>
    <t>3.1.2 Andre forbrugsomkosninger</t>
  </si>
  <si>
    <t>3.2 Personaleomkostninger</t>
  </si>
  <si>
    <t>3.2.1 VIP-løn</t>
  </si>
  <si>
    <t>3.2.2 VIP-frikøb</t>
  </si>
  <si>
    <t>3.2.3 TAP-løn</t>
  </si>
  <si>
    <t>3.2.4 TAP-frikøb</t>
  </si>
  <si>
    <t>3.2.5 Løntilskud mv.</t>
  </si>
  <si>
    <t>3.2.6 Refusioner</t>
  </si>
  <si>
    <t>3.2.7 AER-bidrag</t>
  </si>
  <si>
    <t>4.1.1 Overhead</t>
  </si>
  <si>
    <t>Overhead Procent</t>
  </si>
  <si>
    <t>4.1.2 ISO / Int.handel</t>
  </si>
  <si>
    <t>4.1.3 Medfinansiering</t>
  </si>
  <si>
    <t>4.1.4 Projektregulering</t>
  </si>
  <si>
    <t>4.1.5 Projekt u. underskrift</t>
  </si>
  <si>
    <t>Forbrugsomkostninger i alt</t>
  </si>
  <si>
    <t>Omkostninger i alt</t>
  </si>
  <si>
    <t>Indtægter i alt</t>
  </si>
  <si>
    <t>Husleje</t>
  </si>
  <si>
    <t xml:space="preserve">Estimat for 2019 </t>
  </si>
  <si>
    <t>Re-budget 2019</t>
  </si>
  <si>
    <t>I alt</t>
  </si>
  <si>
    <t>Sammenligning af Budget 2019 og Budget 2020 i MP:</t>
  </si>
  <si>
    <t>ART5</t>
  </si>
  <si>
    <t>ART1</t>
  </si>
  <si>
    <t>ART2</t>
  </si>
  <si>
    <t>ART3</t>
  </si>
  <si>
    <t>ART4</t>
  </si>
  <si>
    <t>Art</t>
  </si>
  <si>
    <t>2.Periodeopfølgning 19 UK 10</t>
  </si>
  <si>
    <t xml:space="preserve">2.Periodeopfølgning 19 UK 90    </t>
  </si>
  <si>
    <t xml:space="preserve">2.Periodeopfølgning 19 UK 95    </t>
  </si>
  <si>
    <t>2.Periodeopfølgning 19 UK 97</t>
  </si>
  <si>
    <t>Budget 19 UK 10</t>
  </si>
  <si>
    <t>Budget 19 UK 90</t>
  </si>
  <si>
    <t>Budget 19 UK 95</t>
  </si>
  <si>
    <t>Budget 19 UK 97</t>
  </si>
  <si>
    <t>Budget 20 UK 10</t>
  </si>
  <si>
    <t>Budget 20 UK 90</t>
  </si>
  <si>
    <t>Budget 20 UK 95</t>
  </si>
  <si>
    <t>Budget 20 UK 97</t>
  </si>
  <si>
    <t xml:space="preserve"> </t>
  </si>
  <si>
    <t>Total Budget 19</t>
  </si>
  <si>
    <t>Total Budget 20</t>
  </si>
  <si>
    <t>Total 2. Periodeopfølgning 19</t>
  </si>
  <si>
    <t>Afvigelse Budget 20 UK 10</t>
  </si>
  <si>
    <t>Afvigelse Budget 20 UK 90</t>
  </si>
  <si>
    <t>Afvigelse Budget 20 UK 95</t>
  </si>
  <si>
    <t>Afvigelse Budget 20 UK 97</t>
  </si>
  <si>
    <t>Bemærkning</t>
  </si>
  <si>
    <t>A. Indtægter i alt</t>
  </si>
  <si>
    <t>1. Eksterne Indtægter</t>
  </si>
  <si>
    <t>2. Interne Indtægter</t>
  </si>
  <si>
    <t>2.1 Interne Projektindtægter</t>
  </si>
  <si>
    <t>2.3 Bidrag Fak/Inst</t>
  </si>
  <si>
    <t>2.4 Intern Handel</t>
  </si>
  <si>
    <t>2.5 Intern Institut</t>
  </si>
  <si>
    <t>Delsum</t>
  </si>
  <si>
    <t>B. Omkostninger i alt</t>
  </si>
  <si>
    <t>3. Eksterne Omkostninger</t>
  </si>
  <si>
    <t>3.1 Forbrugsomkostninger</t>
  </si>
  <si>
    <t>3.2.5 Løntilskud mv. (Frikøb)</t>
  </si>
  <si>
    <t>3.3 Andre driftsomkostninger</t>
  </si>
  <si>
    <t>4. Interne Omkostninger</t>
  </si>
  <si>
    <t>4.1 Interne Projektomkostninger</t>
  </si>
  <si>
    <t>4.2 Interne Bidrag</t>
  </si>
  <si>
    <t>4.3 Bidrag Fak/Inst</t>
  </si>
  <si>
    <t>4.4 Intern Handel</t>
  </si>
  <si>
    <t>Resultat</t>
  </si>
  <si>
    <t>Medfinansiering Fakultet (udstyr)</t>
  </si>
  <si>
    <t>Adm.bidrag fra MATH</t>
  </si>
  <si>
    <t>Medfinans. Viden for Verden</t>
  </si>
  <si>
    <t>Intern handel</t>
  </si>
  <si>
    <t>Adm. Bidrag</t>
  </si>
  <si>
    <t>Udstyr til afskrivning (art 35)</t>
  </si>
  <si>
    <t>UK 9x</t>
  </si>
  <si>
    <t>Netto OH incl medfin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</si>
</sst>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.0#############E+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6">
    <xf numFmtId="0" fontId="0" fillId="0" borderId="0" xfId="0"/>
    <xf numFmtId="164" fontId="3" fillId="0" borderId="0" xfId="0" applyNumberFormat="1" applyFont="1"/>
    <xf numFmtId="0" fontId="4" fillId="0" borderId="1" xfId="0" applyFont="1" applyBorder="1" applyAlignment="1"/>
    <xf numFmtId="0" fontId="2" fillId="0" borderId="0" xfId="0" applyFont="1"/>
    <xf numFmtId="0" fontId="0" fillId="2" borderId="3" xfId="0" applyFill="1" applyBorder="1"/>
    <xf numFmtId="0" fontId="0" fillId="2" borderId="5" xfId="0" applyFill="1" applyBorder="1"/>
    <xf numFmtId="0" fontId="7" fillId="4" borderId="9" xfId="1" applyFont="1" applyFill="1" applyBorder="1" applyProtection="1"/>
    <xf numFmtId="3" fontId="7" fillId="4" borderId="11" xfId="1" applyNumberFormat="1" applyFont="1" applyFill="1" applyBorder="1" applyProtection="1"/>
    <xf numFmtId="0" fontId="8" fillId="2" borderId="5" xfId="0" applyFont="1" applyFill="1" applyBorder="1"/>
    <xf numFmtId="3" fontId="7" fillId="4" borderId="11" xfId="1" applyNumberFormat="1" applyFont="1" applyFill="1" applyBorder="1" applyProtection="1">
      <protection locked="0"/>
    </xf>
    <xf numFmtId="0" fontId="8" fillId="2" borderId="0" xfId="0" applyFont="1" applyFill="1" applyBorder="1"/>
    <xf numFmtId="0" fontId="7" fillId="4" borderId="12" xfId="1" applyFont="1" applyFill="1" applyBorder="1" applyProtection="1"/>
    <xf numFmtId="0" fontId="8" fillId="2" borderId="8" xfId="0" applyFont="1" applyFill="1" applyBorder="1"/>
    <xf numFmtId="0" fontId="7" fillId="4" borderId="15" xfId="1" applyFont="1" applyFill="1" applyBorder="1" applyProtection="1"/>
    <xf numFmtId="0" fontId="7" fillId="6" borderId="7" xfId="1" applyFont="1" applyFill="1" applyBorder="1" applyProtection="1"/>
    <xf numFmtId="3" fontId="7" fillId="6" borderId="14" xfId="2" applyNumberFormat="1" applyFont="1" applyFill="1" applyBorder="1" applyProtection="1"/>
    <xf numFmtId="3" fontId="7" fillId="4" borderId="11" xfId="2" applyNumberFormat="1" applyFont="1" applyFill="1" applyBorder="1" applyProtection="1"/>
    <xf numFmtId="0" fontId="7" fillId="4" borderId="10" xfId="1" applyFont="1" applyFill="1" applyBorder="1" applyProtection="1"/>
    <xf numFmtId="0" fontId="7" fillId="5" borderId="7" xfId="1" applyFont="1" applyFill="1" applyBorder="1" applyProtection="1"/>
    <xf numFmtId="0" fontId="7" fillId="4" borderId="19" xfId="1" applyFont="1" applyFill="1" applyBorder="1" applyProtection="1"/>
    <xf numFmtId="0" fontId="7" fillId="7" borderId="10" xfId="1" applyFont="1" applyFill="1" applyBorder="1" applyProtection="1"/>
    <xf numFmtId="10" fontId="7" fillId="7" borderId="11" xfId="1" applyNumberFormat="1" applyFont="1" applyFill="1" applyBorder="1" applyProtection="1"/>
    <xf numFmtId="164" fontId="7" fillId="7" borderId="11" xfId="2" applyNumberFormat="1" applyFont="1" applyFill="1" applyBorder="1" applyProtection="1"/>
    <xf numFmtId="3" fontId="0" fillId="0" borderId="0" xfId="0" applyNumberFormat="1"/>
    <xf numFmtId="0" fontId="10" fillId="9" borderId="27" xfId="0" applyFont="1" applyFill="1" applyBorder="1" applyAlignment="1">
      <alignment horizontal="left" vertical="center"/>
    </xf>
    <xf numFmtId="0" fontId="10" fillId="9" borderId="28" xfId="0" applyFont="1" applyFill="1" applyBorder="1" applyAlignment="1">
      <alignment horizontal="left" vertical="center"/>
    </xf>
    <xf numFmtId="0" fontId="10" fillId="10" borderId="29" xfId="0" applyFont="1" applyFill="1" applyBorder="1" applyAlignment="1">
      <alignment horizontal="left" vertical="center"/>
    </xf>
    <xf numFmtId="0" fontId="10" fillId="11" borderId="29" xfId="0" applyFont="1" applyFill="1" applyBorder="1" applyAlignment="1">
      <alignment horizontal="left" vertical="center"/>
    </xf>
    <xf numFmtId="0" fontId="10" fillId="11" borderId="29" xfId="0" applyFont="1" applyFill="1" applyBorder="1" applyAlignment="1">
      <alignment horizontal="center" vertical="center"/>
    </xf>
    <xf numFmtId="165" fontId="10" fillId="11" borderId="29" xfId="0" applyNumberFormat="1" applyFont="1" applyFill="1" applyBorder="1" applyAlignment="1">
      <alignment horizontal="left" vertical="center"/>
    </xf>
    <xf numFmtId="165" fontId="10" fillId="11" borderId="30" xfId="0" applyNumberFormat="1" applyFont="1" applyFill="1" applyBorder="1" applyAlignment="1">
      <alignment horizontal="left" vertical="center"/>
    </xf>
    <xf numFmtId="165" fontId="10" fillId="11" borderId="31" xfId="0" applyNumberFormat="1" applyFont="1" applyFill="1" applyBorder="1" applyAlignment="1">
      <alignment horizontal="left" vertical="center"/>
    </xf>
    <xf numFmtId="0" fontId="10" fillId="11" borderId="32" xfId="0" applyFont="1" applyFill="1" applyBorder="1" applyAlignment="1">
      <alignment horizontal="left" vertical="center"/>
    </xf>
    <xf numFmtId="3" fontId="10" fillId="11" borderId="29" xfId="0" applyNumberFormat="1" applyFont="1" applyFill="1" applyBorder="1" applyAlignment="1">
      <alignment horizontal="right" vertical="center"/>
    </xf>
    <xf numFmtId="165" fontId="10" fillId="12" borderId="33" xfId="0" applyNumberFormat="1" applyFont="1" applyFill="1" applyBorder="1" applyAlignment="1">
      <alignment horizontal="left" vertical="center"/>
    </xf>
    <xf numFmtId="0" fontId="10" fillId="12" borderId="34" xfId="0" applyFont="1" applyFill="1" applyBorder="1" applyAlignment="1">
      <alignment horizontal="left" vertical="center"/>
    </xf>
    <xf numFmtId="0" fontId="10" fillId="10" borderId="35" xfId="0" applyFont="1" applyFill="1" applyBorder="1" applyAlignment="1">
      <alignment horizontal="left" vertical="center"/>
    </xf>
    <xf numFmtId="3" fontId="10" fillId="12" borderId="35" xfId="0" applyNumberFormat="1" applyFont="1" applyFill="1" applyBorder="1" applyAlignment="1">
      <alignment horizontal="right" vertical="center"/>
    </xf>
    <xf numFmtId="0" fontId="10" fillId="12" borderId="35" xfId="0" applyFont="1" applyFill="1" applyBorder="1" applyAlignment="1">
      <alignment horizontal="left" vertical="center"/>
    </xf>
    <xf numFmtId="165" fontId="10" fillId="12" borderId="36" xfId="0" applyNumberFormat="1" applyFont="1" applyFill="1" applyBorder="1" applyAlignment="1">
      <alignment horizontal="left" vertical="center"/>
    </xf>
    <xf numFmtId="3" fontId="7" fillId="4" borderId="37" xfId="1" applyNumberFormat="1" applyFont="1" applyFill="1" applyBorder="1" applyProtection="1"/>
    <xf numFmtId="3" fontId="7" fillId="4" borderId="38" xfId="1" applyNumberFormat="1" applyFont="1" applyFill="1" applyBorder="1" applyProtection="1"/>
    <xf numFmtId="0" fontId="0" fillId="0" borderId="0" xfId="0" applyFill="1"/>
    <xf numFmtId="0" fontId="7" fillId="6" borderId="40" xfId="1" applyFont="1" applyFill="1" applyBorder="1" applyProtection="1"/>
    <xf numFmtId="3" fontId="7" fillId="6" borderId="41" xfId="2" applyNumberFormat="1" applyFont="1" applyFill="1" applyBorder="1" applyProtection="1"/>
    <xf numFmtId="0" fontId="7" fillId="4" borderId="42" xfId="1" applyFont="1" applyFill="1" applyBorder="1" applyProtection="1"/>
    <xf numFmtId="3" fontId="7" fillId="4" borderId="43" xfId="2" applyNumberFormat="1" applyFont="1" applyFill="1" applyBorder="1" applyProtection="1"/>
    <xf numFmtId="0" fontId="7" fillId="0" borderId="39" xfId="1" applyFont="1" applyFill="1" applyBorder="1" applyProtection="1"/>
    <xf numFmtId="3" fontId="7" fillId="0" borderId="39" xfId="2" applyNumberFormat="1" applyFont="1" applyFill="1" applyBorder="1" applyProtection="1"/>
    <xf numFmtId="3" fontId="7" fillId="0" borderId="44" xfId="2" applyNumberFormat="1" applyFont="1" applyFill="1" applyBorder="1" applyProtection="1"/>
    <xf numFmtId="3" fontId="7" fillId="4" borderId="45" xfId="2" applyNumberFormat="1" applyFont="1" applyFill="1" applyBorder="1" applyProtection="1"/>
    <xf numFmtId="3" fontId="7" fillId="6" borderId="46" xfId="2" applyNumberFormat="1" applyFont="1" applyFill="1" applyBorder="1" applyProtection="1"/>
    <xf numFmtId="0" fontId="7" fillId="4" borderId="48" xfId="1" applyFont="1" applyFill="1" applyBorder="1" applyProtection="1"/>
    <xf numFmtId="3" fontId="7" fillId="4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0" fillId="0" borderId="0" xfId="0" applyNumberFormat="1" applyFill="1"/>
    <xf numFmtId="0" fontId="7" fillId="6" borderId="13" xfId="1" applyFont="1" applyFill="1" applyBorder="1" applyProtection="1"/>
    <xf numFmtId="0" fontId="9" fillId="13" borderId="17" xfId="1" applyFont="1" applyFill="1" applyBorder="1" applyAlignment="1" applyProtection="1"/>
    <xf numFmtId="0" fontId="7" fillId="3" borderId="4" xfId="1" applyFont="1" applyFill="1" applyBorder="1" applyProtection="1"/>
    <xf numFmtId="0" fontId="7" fillId="3" borderId="6" xfId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3" borderId="7" xfId="1" applyFont="1" applyFill="1" applyBorder="1" applyAlignment="1" applyProtection="1">
      <alignment horizontal="center"/>
      <protection locked="0"/>
    </xf>
    <xf numFmtId="0" fontId="8" fillId="0" borderId="47" xfId="0" applyFont="1" applyBorder="1"/>
    <xf numFmtId="3" fontId="9" fillId="13" borderId="18" xfId="2" applyNumberFormat="1" applyFont="1" applyFill="1" applyBorder="1" applyProtection="1"/>
    <xf numFmtId="0" fontId="9" fillId="8" borderId="17" xfId="1" applyFont="1" applyFill="1" applyBorder="1" applyAlignment="1" applyProtection="1"/>
    <xf numFmtId="3" fontId="9" fillId="8" borderId="20" xfId="2" applyNumberFormat="1" applyFont="1" applyFill="1" applyBorder="1" applyProtection="1"/>
    <xf numFmtId="3" fontId="11" fillId="11" borderId="29" xfId="0" applyNumberFormat="1" applyFont="1" applyFill="1" applyBorder="1" applyAlignment="1">
      <alignment horizontal="right" vertical="center"/>
    </xf>
    <xf numFmtId="3" fontId="8" fillId="0" borderId="39" xfId="0" applyNumberFormat="1" applyFont="1" applyFill="1" applyBorder="1"/>
  </cellXfs>
  <cellStyles count="3"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sqref="A1:I1"/>
    </sheetView>
  </sheetViews>
  <sheetFormatPr defaultRowHeight="14.5" x14ac:dyDescent="0.35"/>
  <cols>
    <col min="1" max="1" width="27.7265625" customWidth="1"/>
    <col min="2" max="2" width="10.26953125" customWidth="1"/>
    <col min="4" max="4" width="4.7265625" customWidth="1"/>
    <col min="7" max="7" width="4.54296875" customWidth="1"/>
    <col min="8" max="8" width="10.81640625" bestFit="1" customWidth="1"/>
    <col min="9" max="9" width="10" customWidth="1"/>
  </cols>
  <sheetData>
    <row r="1" spans="1:12" ht="26.5" thickBot="1" x14ac:dyDescent="0.65">
      <c r="A1" s="54" t="s">
        <v>33</v>
      </c>
      <c r="B1" s="54"/>
      <c r="C1" s="54"/>
      <c r="D1" s="54"/>
      <c r="E1" s="54"/>
      <c r="F1" s="54"/>
      <c r="G1" s="54"/>
      <c r="H1" s="54"/>
      <c r="I1" s="54"/>
    </row>
    <row r="2" spans="1:12" ht="19" thickBot="1" x14ac:dyDescent="0.5">
      <c r="A2" s="1">
        <v>10</v>
      </c>
      <c r="B2" s="55">
        <v>2019</v>
      </c>
      <c r="C2" s="56"/>
      <c r="D2" s="56"/>
      <c r="E2" s="56"/>
      <c r="F2" s="57"/>
      <c r="G2" s="2"/>
      <c r="H2" s="55">
        <v>2020</v>
      </c>
      <c r="I2" s="57"/>
    </row>
    <row r="3" spans="1:12" ht="15" thickBot="1" x14ac:dyDescent="0.4">
      <c r="A3" s="3"/>
      <c r="B3" s="58" t="s">
        <v>30</v>
      </c>
      <c r="C3" s="59"/>
      <c r="D3" s="5"/>
      <c r="E3" s="58" t="s">
        <v>31</v>
      </c>
      <c r="F3" s="59"/>
      <c r="G3" s="4"/>
      <c r="H3" s="60" t="s">
        <v>0</v>
      </c>
      <c r="I3" s="61"/>
    </row>
    <row r="4" spans="1:12" ht="15" thickBot="1" x14ac:dyDescent="0.4">
      <c r="A4" s="65"/>
      <c r="B4" s="66" t="s">
        <v>1</v>
      </c>
      <c r="C4" s="66" t="s">
        <v>86</v>
      </c>
      <c r="D4" s="67"/>
      <c r="E4" s="66" t="s">
        <v>1</v>
      </c>
      <c r="F4" s="66" t="s">
        <v>86</v>
      </c>
      <c r="G4" s="68"/>
      <c r="H4" s="66" t="s">
        <v>1</v>
      </c>
      <c r="I4" s="69" t="s">
        <v>86</v>
      </c>
    </row>
    <row r="5" spans="1:12" x14ac:dyDescent="0.35">
      <c r="A5" s="6" t="s">
        <v>2</v>
      </c>
      <c r="B5" s="7">
        <v>-81296.508000000002</v>
      </c>
      <c r="C5" s="7">
        <v>0</v>
      </c>
      <c r="D5" s="8"/>
      <c r="E5" s="74">
        <v>-81296.508000000002</v>
      </c>
      <c r="F5" s="9">
        <v>0</v>
      </c>
      <c r="G5" s="10"/>
      <c r="H5" s="9">
        <v>-72493.569999999963</v>
      </c>
      <c r="I5" s="9">
        <v>0</v>
      </c>
    </row>
    <row r="6" spans="1:12" x14ac:dyDescent="0.35">
      <c r="A6" s="6" t="s">
        <v>3</v>
      </c>
      <c r="B6" s="7">
        <v>-730.89999999999952</v>
      </c>
      <c r="C6" s="7">
        <v>-1092</v>
      </c>
      <c r="D6" s="8"/>
      <c r="E6" s="74">
        <v>-184</v>
      </c>
      <c r="F6" s="9">
        <v>-1543</v>
      </c>
      <c r="G6" s="10"/>
      <c r="H6" s="9">
        <v>-1971.7</v>
      </c>
      <c r="I6" s="9">
        <v>-711</v>
      </c>
    </row>
    <row r="7" spans="1:12" ht="15" thickBot="1" x14ac:dyDescent="0.4">
      <c r="A7" s="11" t="s">
        <v>4</v>
      </c>
      <c r="B7" s="7">
        <v>0</v>
      </c>
      <c r="C7" s="7">
        <v>-48529</v>
      </c>
      <c r="D7" s="8"/>
      <c r="E7" s="74">
        <v>0</v>
      </c>
      <c r="F7" s="9">
        <v>-59100</v>
      </c>
      <c r="G7" s="10"/>
      <c r="H7" s="9">
        <v>0</v>
      </c>
      <c r="I7" s="9">
        <v>-47120</v>
      </c>
    </row>
    <row r="8" spans="1:12" ht="15" thickBot="1" x14ac:dyDescent="0.4">
      <c r="A8" s="63" t="s">
        <v>5</v>
      </c>
      <c r="B8" s="15">
        <f>SUM(B5:B7)</f>
        <v>-82027.407999999996</v>
      </c>
      <c r="C8" s="15">
        <f>SUM(C5:C7)</f>
        <v>-49621</v>
      </c>
      <c r="D8" s="8"/>
      <c r="E8" s="15">
        <f>SUM(E5:E7)</f>
        <v>-81480.508000000002</v>
      </c>
      <c r="F8" s="15">
        <f>SUM(F5:F7)</f>
        <v>-60643</v>
      </c>
      <c r="G8" s="12"/>
      <c r="H8" s="15">
        <f>SUM(H5:H7)</f>
        <v>-74465.26999999996</v>
      </c>
      <c r="I8" s="15">
        <f>SUM(I5:I7)</f>
        <v>-47831</v>
      </c>
    </row>
    <row r="9" spans="1:12" x14ac:dyDescent="0.35">
      <c r="A9" s="13" t="s">
        <v>6</v>
      </c>
      <c r="B9" s="7">
        <v>-11122.99745171116</v>
      </c>
      <c r="C9" s="7">
        <v>0</v>
      </c>
      <c r="D9" s="8"/>
      <c r="E9" s="74">
        <v>-14723.793522124601</v>
      </c>
      <c r="F9" s="7">
        <v>0</v>
      </c>
      <c r="G9" s="10"/>
      <c r="H9" s="7">
        <v>-10207.264662750968</v>
      </c>
      <c r="I9" s="7">
        <v>0</v>
      </c>
    </row>
    <row r="10" spans="1:12" x14ac:dyDescent="0.35">
      <c r="A10" s="13" t="s">
        <v>7</v>
      </c>
      <c r="B10" s="7">
        <v>-2223.288596666664</v>
      </c>
      <c r="C10" s="7">
        <v>0</v>
      </c>
      <c r="D10" s="8"/>
      <c r="E10" s="74">
        <v>-2456.1420000000012</v>
      </c>
      <c r="F10" s="7">
        <v>0</v>
      </c>
      <c r="G10" s="10"/>
      <c r="H10" s="7">
        <v>-1644.3139999999999</v>
      </c>
      <c r="I10" s="7">
        <v>0</v>
      </c>
    </row>
    <row r="11" spans="1:12" x14ac:dyDescent="0.35">
      <c r="A11" s="13" t="s">
        <v>8</v>
      </c>
      <c r="B11" s="7">
        <v>0</v>
      </c>
      <c r="C11" s="7">
        <v>-6046</v>
      </c>
      <c r="D11" s="8"/>
      <c r="E11" s="74">
        <v>0</v>
      </c>
      <c r="F11" s="7">
        <v>-7336</v>
      </c>
      <c r="G11" s="10"/>
      <c r="H11" s="7">
        <v>0</v>
      </c>
      <c r="I11" s="7">
        <f>-H36</f>
        <v>-6849.0719597501538</v>
      </c>
    </row>
    <row r="12" spans="1:12" ht="15" thickBot="1" x14ac:dyDescent="0.4">
      <c r="A12" s="13" t="s">
        <v>9</v>
      </c>
      <c r="B12" s="7">
        <v>-395.38691999999998</v>
      </c>
      <c r="C12" s="7">
        <v>-380</v>
      </c>
      <c r="D12" s="8"/>
      <c r="E12" s="74">
        <v>-377.661</v>
      </c>
      <c r="F12" s="7">
        <v>-500</v>
      </c>
      <c r="G12" s="10"/>
      <c r="H12" s="7">
        <v>0</v>
      </c>
      <c r="I12" s="7">
        <f>-H37</f>
        <v>-99.999999999999957</v>
      </c>
    </row>
    <row r="13" spans="1:12" x14ac:dyDescent="0.35">
      <c r="A13" s="43" t="s">
        <v>5</v>
      </c>
      <c r="B13" s="44">
        <f>SUM(B9:B12)</f>
        <v>-13741.672968377825</v>
      </c>
      <c r="C13" s="44">
        <f>SUM(C9:C12)</f>
        <v>-6426</v>
      </c>
      <c r="D13" s="8"/>
      <c r="E13" s="44">
        <f>SUM(E9:E12)</f>
        <v>-17557.596522124601</v>
      </c>
      <c r="F13" s="44">
        <f>SUM(F9:F12)</f>
        <v>-7836</v>
      </c>
      <c r="G13" s="12"/>
      <c r="H13" s="44">
        <f>SUM(H9:H12)</f>
        <v>-11851.578662750968</v>
      </c>
      <c r="I13" s="44">
        <f>SUM(I9:I12)</f>
        <v>-6949.0719597501538</v>
      </c>
    </row>
    <row r="14" spans="1:12" s="42" customFormat="1" x14ac:dyDescent="0.35">
      <c r="A14" s="47" t="s">
        <v>80</v>
      </c>
      <c r="B14" s="75">
        <v>-2554</v>
      </c>
      <c r="C14" s="49"/>
      <c r="D14" s="10"/>
      <c r="E14" s="48">
        <v>-3200</v>
      </c>
      <c r="F14" s="48"/>
      <c r="G14" s="10"/>
      <c r="H14" s="48">
        <v>-2480</v>
      </c>
      <c r="I14" s="48"/>
    </row>
    <row r="15" spans="1:12" s="42" customFormat="1" x14ac:dyDescent="0.35">
      <c r="A15" s="47" t="s">
        <v>81</v>
      </c>
      <c r="B15" s="75">
        <v>-2380</v>
      </c>
      <c r="C15" s="49"/>
      <c r="D15" s="10"/>
      <c r="E15" s="48">
        <v>-2380</v>
      </c>
      <c r="F15" s="48"/>
      <c r="G15" s="10"/>
      <c r="H15" s="48">
        <v>-2529</v>
      </c>
      <c r="I15" s="48"/>
    </row>
    <row r="16" spans="1:12" s="42" customFormat="1" x14ac:dyDescent="0.35">
      <c r="A16" s="47" t="s">
        <v>82</v>
      </c>
      <c r="B16" s="75">
        <v>-1582</v>
      </c>
      <c r="C16" s="49"/>
      <c r="D16" s="10"/>
      <c r="E16" s="48">
        <f>-2*585</f>
        <v>-1170</v>
      </c>
      <c r="F16" s="48"/>
      <c r="G16" s="10"/>
      <c r="H16" s="48">
        <v>-1066</v>
      </c>
      <c r="I16" s="48"/>
      <c r="L16" s="62"/>
    </row>
    <row r="17" spans="1:12" ht="15" thickBot="1" x14ac:dyDescent="0.4">
      <c r="A17" s="45" t="s">
        <v>10</v>
      </c>
      <c r="B17" s="70">
        <v>-162</v>
      </c>
      <c r="C17" s="50"/>
      <c r="D17" s="8"/>
      <c r="E17" s="46">
        <v>-75</v>
      </c>
      <c r="F17" s="46">
        <v>0</v>
      </c>
      <c r="G17" s="12"/>
      <c r="H17" s="46">
        <v>-80</v>
      </c>
      <c r="I17" s="46">
        <v>0</v>
      </c>
    </row>
    <row r="18" spans="1:12" ht="15" thickBot="1" x14ac:dyDescent="0.4">
      <c r="A18" s="14" t="s">
        <v>5</v>
      </c>
      <c r="B18" s="51">
        <f>SUM(B14:B17)</f>
        <v>-6678</v>
      </c>
      <c r="C18" s="51">
        <f>SUM(C14:C17)</f>
        <v>0</v>
      </c>
      <c r="D18" s="8"/>
      <c r="E18" s="15">
        <f>SUM(E14:E17)</f>
        <v>-6825</v>
      </c>
      <c r="F18" s="15">
        <v>0</v>
      </c>
      <c r="G18" s="12"/>
      <c r="H18" s="15">
        <f>SUM(H14:H17)</f>
        <v>-6155</v>
      </c>
      <c r="I18" s="15">
        <f>SUM(I14:I17)</f>
        <v>0</v>
      </c>
      <c r="L18" s="23"/>
    </row>
    <row r="19" spans="1:12" ht="15" thickBot="1" x14ac:dyDescent="0.4">
      <c r="A19" s="13" t="s">
        <v>83</v>
      </c>
      <c r="B19" s="16">
        <v>-249</v>
      </c>
      <c r="C19" s="16">
        <v>0</v>
      </c>
      <c r="D19" s="8"/>
      <c r="E19" s="16">
        <v>-80</v>
      </c>
      <c r="F19" s="16">
        <v>0</v>
      </c>
      <c r="G19" s="10"/>
      <c r="H19" s="16">
        <v>-162</v>
      </c>
      <c r="I19" s="16">
        <v>0</v>
      </c>
    </row>
    <row r="20" spans="1:12" ht="15" thickBot="1" x14ac:dyDescent="0.4">
      <c r="A20" s="64" t="s">
        <v>28</v>
      </c>
      <c r="B20" s="71">
        <f>B8+B13+B18+B19</f>
        <v>-102696.08096837782</v>
      </c>
      <c r="C20" s="71">
        <f>C8+C13+C18+C19</f>
        <v>-56047</v>
      </c>
      <c r="D20" s="8"/>
      <c r="E20" s="71">
        <f>E8+E13+E18+E19</f>
        <v>-105943.1045221246</v>
      </c>
      <c r="F20" s="71">
        <f>F8+F13+F18+F19</f>
        <v>-68479</v>
      </c>
      <c r="G20" s="10"/>
      <c r="H20" s="71">
        <f>H8+H13+H18+H19</f>
        <v>-92633.848662750926</v>
      </c>
      <c r="I20" s="71">
        <f t="shared" ref="I20" si="0">I8+I13+I18+I19</f>
        <v>-54780.071959750152</v>
      </c>
    </row>
    <row r="21" spans="1:12" x14ac:dyDescent="0.35">
      <c r="A21" s="17" t="s">
        <v>11</v>
      </c>
      <c r="B21" s="7">
        <f>8694-579</f>
        <v>8115</v>
      </c>
      <c r="C21" s="7">
        <v>5004</v>
      </c>
      <c r="D21" s="8"/>
      <c r="E21" s="9">
        <f>13510-E22</f>
        <v>9103</v>
      </c>
      <c r="F21" s="9">
        <v>7011</v>
      </c>
      <c r="G21" s="10"/>
      <c r="H21" s="9">
        <v>8118</v>
      </c>
      <c r="I21" s="9">
        <f>10897-I22</f>
        <v>4697</v>
      </c>
    </row>
    <row r="22" spans="1:12" ht="15" thickBot="1" x14ac:dyDescent="0.4">
      <c r="A22" s="52" t="s">
        <v>85</v>
      </c>
      <c r="B22" s="40">
        <v>1255</v>
      </c>
      <c r="C22" s="41">
        <v>6426</v>
      </c>
      <c r="D22" s="8"/>
      <c r="E22" s="53">
        <v>4407</v>
      </c>
      <c r="F22" s="53">
        <v>4208</v>
      </c>
      <c r="G22" s="10"/>
      <c r="H22" s="53">
        <v>600</v>
      </c>
      <c r="I22" s="9">
        <v>6200</v>
      </c>
    </row>
    <row r="23" spans="1:12" ht="15" thickBot="1" x14ac:dyDescent="0.4">
      <c r="A23" s="18" t="s">
        <v>26</v>
      </c>
      <c r="B23" s="15">
        <f>SUM(B21:B22)</f>
        <v>9370</v>
      </c>
      <c r="C23" s="15">
        <f>SUM(C21:C22)</f>
        <v>11430</v>
      </c>
      <c r="D23" s="8"/>
      <c r="E23" s="15">
        <f>SUM(E21:E22)</f>
        <v>13510</v>
      </c>
      <c r="F23" s="15">
        <f>SUM(F21:F22)</f>
        <v>11219</v>
      </c>
      <c r="G23" s="12"/>
      <c r="H23" s="15">
        <f>SUM(H21:H22)</f>
        <v>8718</v>
      </c>
      <c r="I23" s="15">
        <f>SUM(I21:I22)</f>
        <v>10897</v>
      </c>
    </row>
    <row r="24" spans="1:12" x14ac:dyDescent="0.35">
      <c r="A24" s="19" t="s">
        <v>13</v>
      </c>
      <c r="B24" s="7">
        <v>73980.023875305182</v>
      </c>
      <c r="C24" s="7">
        <v>346.291763671875</v>
      </c>
      <c r="D24" s="8"/>
      <c r="E24" s="9">
        <v>79962</v>
      </c>
      <c r="F24" s="9">
        <v>86</v>
      </c>
      <c r="G24" s="10"/>
      <c r="H24" s="9">
        <v>68675</v>
      </c>
      <c r="I24" s="9">
        <v>59</v>
      </c>
    </row>
    <row r="25" spans="1:12" x14ac:dyDescent="0.35">
      <c r="A25" s="17" t="s">
        <v>14</v>
      </c>
      <c r="B25" s="7">
        <v>-27618.01315869141</v>
      </c>
      <c r="C25" s="7">
        <v>27693</v>
      </c>
      <c r="D25" s="8"/>
      <c r="E25" s="9">
        <v>-35653</v>
      </c>
      <c r="F25" s="9">
        <v>35708</v>
      </c>
      <c r="G25" s="10"/>
      <c r="H25" s="9">
        <v>-29185.598954833989</v>
      </c>
      <c r="I25" s="9">
        <v>28833</v>
      </c>
    </row>
    <row r="26" spans="1:12" x14ac:dyDescent="0.35">
      <c r="A26" s="17" t="s">
        <v>15</v>
      </c>
      <c r="B26" s="7">
        <v>21036.854745193192</v>
      </c>
      <c r="C26" s="7">
        <v>153.29996</v>
      </c>
      <c r="D26" s="8"/>
      <c r="E26" s="9">
        <v>21290</v>
      </c>
      <c r="F26" s="9">
        <v>123</v>
      </c>
      <c r="G26" s="10"/>
      <c r="H26" s="9">
        <v>20307.271023437479</v>
      </c>
      <c r="I26" s="9">
        <v>140</v>
      </c>
    </row>
    <row r="27" spans="1:12" x14ac:dyDescent="0.35">
      <c r="A27" s="17" t="s">
        <v>16</v>
      </c>
      <c r="B27" s="7">
        <v>-2841.0259736785888</v>
      </c>
      <c r="C27" s="7">
        <v>2899</v>
      </c>
      <c r="D27" s="8"/>
      <c r="E27" s="9">
        <v>-3536</v>
      </c>
      <c r="F27" s="9">
        <v>3561</v>
      </c>
      <c r="G27" s="10"/>
      <c r="H27" s="9">
        <v>-3030.0414559326168</v>
      </c>
      <c r="I27" s="9">
        <v>3078</v>
      </c>
    </row>
    <row r="28" spans="1:12" x14ac:dyDescent="0.35">
      <c r="A28" s="17" t="s">
        <v>17</v>
      </c>
      <c r="B28" s="7">
        <v>-180</v>
      </c>
      <c r="C28" s="7">
        <v>0</v>
      </c>
      <c r="D28" s="8"/>
      <c r="E28" s="9">
        <v>-190</v>
      </c>
      <c r="F28" s="9">
        <v>0</v>
      </c>
      <c r="G28" s="10"/>
      <c r="H28" s="9">
        <v>636</v>
      </c>
      <c r="I28" s="9">
        <v>0</v>
      </c>
    </row>
    <row r="29" spans="1:12" x14ac:dyDescent="0.35">
      <c r="A29" s="17" t="s">
        <v>18</v>
      </c>
      <c r="B29" s="7">
        <v>-1400</v>
      </c>
      <c r="C29" s="7">
        <v>0</v>
      </c>
      <c r="D29" s="8"/>
      <c r="E29" s="9">
        <v>-1300</v>
      </c>
      <c r="F29" s="9">
        <v>0</v>
      </c>
      <c r="G29" s="10"/>
      <c r="H29" s="9">
        <v>-1200</v>
      </c>
      <c r="I29" s="9">
        <v>0</v>
      </c>
    </row>
    <row r="30" spans="1:12" ht="15" thickBot="1" x14ac:dyDescent="0.4">
      <c r="A30" s="17" t="s">
        <v>19</v>
      </c>
      <c r="B30" s="7">
        <v>478</v>
      </c>
      <c r="C30" s="7">
        <v>0</v>
      </c>
      <c r="D30" s="8"/>
      <c r="E30" s="9">
        <v>513</v>
      </c>
      <c r="F30" s="9">
        <v>0</v>
      </c>
      <c r="G30" s="10"/>
      <c r="H30" s="9">
        <v>439</v>
      </c>
      <c r="I30" s="9">
        <v>0</v>
      </c>
    </row>
    <row r="31" spans="1:12" ht="15" thickBot="1" x14ac:dyDescent="0.4">
      <c r="A31" s="14" t="s">
        <v>12</v>
      </c>
      <c r="B31" s="15">
        <f>SUM(B24:B30)</f>
        <v>63455.839488128382</v>
      </c>
      <c r="C31" s="15">
        <f>SUM(C24:C30)</f>
        <v>31091.591723671874</v>
      </c>
      <c r="D31" s="8"/>
      <c r="E31" s="15">
        <f>SUM(E24:E30)</f>
        <v>61086</v>
      </c>
      <c r="F31" s="15">
        <f>SUM(F24:F30)</f>
        <v>39478</v>
      </c>
      <c r="G31" s="12"/>
      <c r="H31" s="15">
        <f>SUM(H24:H30)</f>
        <v>56641.630612670881</v>
      </c>
      <c r="I31" s="15">
        <f>SUM(I24:I30)</f>
        <v>32110</v>
      </c>
    </row>
    <row r="32" spans="1:12" x14ac:dyDescent="0.35">
      <c r="A32" s="17" t="s">
        <v>20</v>
      </c>
      <c r="B32" s="7">
        <v>0</v>
      </c>
      <c r="C32" s="7">
        <v>11457</v>
      </c>
      <c r="D32" s="8"/>
      <c r="E32" s="9">
        <v>0</v>
      </c>
      <c r="F32" s="9">
        <v>14897</v>
      </c>
      <c r="G32" s="10"/>
      <c r="H32" s="9">
        <v>0</v>
      </c>
      <c r="I32" s="9">
        <f>-H9</f>
        <v>10207.264662750968</v>
      </c>
    </row>
    <row r="33" spans="1:11" x14ac:dyDescent="0.35">
      <c r="A33" s="20" t="s">
        <v>21</v>
      </c>
      <c r="B33" s="21"/>
      <c r="C33" s="22">
        <v>0.23599999999999999</v>
      </c>
      <c r="D33" s="8"/>
      <c r="E33" s="21"/>
      <c r="F33" s="22">
        <v>0.25434530001826</v>
      </c>
      <c r="G33" s="10"/>
      <c r="H33" s="21"/>
      <c r="I33" s="22">
        <v>0.222</v>
      </c>
    </row>
    <row r="34" spans="1:11" x14ac:dyDescent="0.35">
      <c r="A34" s="20" t="s">
        <v>87</v>
      </c>
      <c r="B34" s="21"/>
      <c r="C34" s="22">
        <v>9.9000000000000005E-2</v>
      </c>
      <c r="D34" s="8"/>
      <c r="E34" s="21"/>
      <c r="F34" s="22">
        <v>0.114</v>
      </c>
      <c r="G34" s="10"/>
      <c r="H34" s="21"/>
      <c r="I34" s="22">
        <v>6.7000000000000004E-2</v>
      </c>
    </row>
    <row r="35" spans="1:11" x14ac:dyDescent="0.35">
      <c r="A35" s="17" t="s">
        <v>22</v>
      </c>
      <c r="B35" s="7">
        <v>60</v>
      </c>
      <c r="C35" s="7"/>
      <c r="D35" s="8"/>
      <c r="E35" s="9">
        <v>0</v>
      </c>
      <c r="F35" s="9">
        <v>2456</v>
      </c>
      <c r="G35" s="10"/>
      <c r="H35" s="9">
        <v>80</v>
      </c>
      <c r="I35" s="9">
        <v>1566</v>
      </c>
    </row>
    <row r="36" spans="1:11" x14ac:dyDescent="0.35">
      <c r="A36" s="17" t="s">
        <v>23</v>
      </c>
      <c r="B36" s="7">
        <v>6045.8491488979862</v>
      </c>
      <c r="C36" s="7">
        <v>2072</v>
      </c>
      <c r="D36" s="8"/>
      <c r="E36" s="9">
        <v>7336</v>
      </c>
      <c r="F36" s="9">
        <v>0</v>
      </c>
      <c r="G36" s="10"/>
      <c r="H36" s="9">
        <v>6849.0719597501538</v>
      </c>
      <c r="I36" s="9">
        <v>0</v>
      </c>
    </row>
    <row r="37" spans="1:11" x14ac:dyDescent="0.35">
      <c r="A37" s="17" t="s">
        <v>24</v>
      </c>
      <c r="B37" s="7">
        <v>379.99983333333341</v>
      </c>
      <c r="C37" s="7">
        <v>268</v>
      </c>
      <c r="D37" s="8"/>
      <c r="E37" s="9">
        <v>500</v>
      </c>
      <c r="F37" s="9">
        <v>378</v>
      </c>
      <c r="G37" s="10"/>
      <c r="H37" s="9">
        <v>99.999999999999957</v>
      </c>
      <c r="I37" s="9">
        <v>0</v>
      </c>
    </row>
    <row r="38" spans="1:11" ht="15" thickBot="1" x14ac:dyDescent="0.4">
      <c r="A38" s="17" t="s">
        <v>25</v>
      </c>
      <c r="B38" s="7">
        <v>0</v>
      </c>
      <c r="C38" s="7">
        <v>0</v>
      </c>
      <c r="D38" s="8"/>
      <c r="E38" s="9">
        <v>0</v>
      </c>
      <c r="F38" s="9">
        <v>0</v>
      </c>
      <c r="G38" s="10"/>
      <c r="H38" s="9">
        <v>0</v>
      </c>
      <c r="I38" s="9">
        <v>0</v>
      </c>
    </row>
    <row r="39" spans="1:11" ht="15" thickBot="1" x14ac:dyDescent="0.4">
      <c r="A39" s="14" t="s">
        <v>5</v>
      </c>
      <c r="B39" s="15">
        <f>SUM(B35:B38)</f>
        <v>6485.8489822313195</v>
      </c>
      <c r="C39" s="15">
        <f>SUM(C35:C38)+C32</f>
        <v>13797</v>
      </c>
      <c r="D39" s="8"/>
      <c r="E39" s="15">
        <f>SUM(E35:E38)</f>
        <v>7836</v>
      </c>
      <c r="F39" s="15">
        <f>SUM(F35:F38)+F32</f>
        <v>17731</v>
      </c>
      <c r="G39" s="12"/>
      <c r="H39" s="15">
        <f>SUM(H35:H38)</f>
        <v>7029.0719597501538</v>
      </c>
      <c r="I39" s="15">
        <f>SUM(I35:I38)+I32</f>
        <v>11773.264662750968</v>
      </c>
    </row>
    <row r="40" spans="1:11" x14ac:dyDescent="0.35">
      <c r="A40" s="17" t="s">
        <v>29</v>
      </c>
      <c r="B40" s="7">
        <v>22476</v>
      </c>
      <c r="C40" s="7">
        <v>0</v>
      </c>
      <c r="D40" s="8"/>
      <c r="E40" s="9">
        <v>22824</v>
      </c>
      <c r="F40" s="9">
        <v>0</v>
      </c>
      <c r="G40" s="10"/>
      <c r="H40" s="9">
        <v>21714</v>
      </c>
      <c r="I40" s="9">
        <v>0</v>
      </c>
    </row>
    <row r="41" spans="1:11" ht="15" thickBot="1" x14ac:dyDescent="0.4">
      <c r="A41" s="17" t="s">
        <v>84</v>
      </c>
      <c r="B41" s="16">
        <v>636</v>
      </c>
      <c r="C41" s="16">
        <v>0</v>
      </c>
      <c r="D41" s="8"/>
      <c r="E41" s="16">
        <f>655+82</f>
        <v>737</v>
      </c>
      <c r="F41" s="16">
        <v>0</v>
      </c>
      <c r="G41" s="10"/>
      <c r="H41" s="16">
        <v>130</v>
      </c>
      <c r="I41" s="16">
        <v>0</v>
      </c>
    </row>
    <row r="42" spans="1:11" ht="15" thickBot="1" x14ac:dyDescent="0.4">
      <c r="A42" s="63" t="s">
        <v>32</v>
      </c>
      <c r="B42" s="15">
        <f>SUM(B40:B41)</f>
        <v>23112</v>
      </c>
      <c r="C42" s="15">
        <f>SUM(C40:C41)</f>
        <v>0</v>
      </c>
      <c r="D42" s="8"/>
      <c r="E42" s="15">
        <f>SUM(E40:E41)</f>
        <v>23561</v>
      </c>
      <c r="F42" s="15">
        <f>SUM(F40:F41)</f>
        <v>0</v>
      </c>
      <c r="G42" s="12"/>
      <c r="H42" s="15">
        <f>SUM(H40:H41)</f>
        <v>21844</v>
      </c>
      <c r="I42" s="15">
        <f>SUM(I40:I41)</f>
        <v>0</v>
      </c>
    </row>
    <row r="43" spans="1:11" ht="15" thickBot="1" x14ac:dyDescent="0.4">
      <c r="A43" s="64" t="s">
        <v>27</v>
      </c>
      <c r="B43" s="71">
        <f>B23+B31+B39+B42</f>
        <v>102423.68847035969</v>
      </c>
      <c r="C43" s="71">
        <f>C23+C31+C39+C42</f>
        <v>56318.591723671874</v>
      </c>
      <c r="D43" s="8"/>
      <c r="E43" s="71">
        <f>E23+E31+E39+E42</f>
        <v>105993</v>
      </c>
      <c r="F43" s="71">
        <f>F23+F31+F39+F42</f>
        <v>68428</v>
      </c>
      <c r="G43" s="10"/>
      <c r="H43" s="71">
        <f>H23+H31+H42+H39</f>
        <v>94232.70257242104</v>
      </c>
      <c r="I43" s="71">
        <f>I23+I31+I42+I39</f>
        <v>54780.264662750968</v>
      </c>
      <c r="K43" s="23"/>
    </row>
    <row r="44" spans="1:11" ht="15" thickBot="1" x14ac:dyDescent="0.4">
      <c r="A44" s="72" t="s">
        <v>79</v>
      </c>
      <c r="B44" s="73">
        <f>B20+B43</f>
        <v>-272.39249801813276</v>
      </c>
      <c r="C44" s="73">
        <f>C20+C43</f>
        <v>271.59172367187421</v>
      </c>
      <c r="D44" s="8"/>
      <c r="E44" s="73">
        <f>E20+E43</f>
        <v>49.895477875397773</v>
      </c>
      <c r="F44" s="73">
        <f>F20+F43</f>
        <v>-51</v>
      </c>
      <c r="G44" s="10"/>
      <c r="H44" s="73">
        <f>H43+H20</f>
        <v>1598.8539096701134</v>
      </c>
      <c r="I44" s="73">
        <f>I43+I20</f>
        <v>0.19270300081552705</v>
      </c>
    </row>
    <row r="47" spans="1:11" x14ac:dyDescent="0.35">
      <c r="H47" s="23"/>
    </row>
  </sheetData>
  <mergeCells count="6">
    <mergeCell ref="A1:I1"/>
    <mergeCell ref="B2:F2"/>
    <mergeCell ref="H2:I2"/>
    <mergeCell ref="B3:C3"/>
    <mergeCell ref="E3:F3"/>
    <mergeCell ref="H3:I3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workbookViewId="0">
      <selection activeCell="E10" sqref="E10"/>
    </sheetView>
  </sheetViews>
  <sheetFormatPr defaultRowHeight="14.5" x14ac:dyDescent="0.35"/>
  <cols>
    <col min="1" max="1" width="16.7265625" customWidth="1"/>
    <col min="2" max="2" width="20.1796875" customWidth="1"/>
    <col min="3" max="3" width="24.1796875" customWidth="1"/>
    <col min="4" max="4" width="12.26953125" customWidth="1"/>
    <col min="5" max="5" width="8.54296875" customWidth="1"/>
    <col min="6" max="6" width="7.81640625" customWidth="1"/>
    <col min="7" max="7" width="2.453125" customWidth="1"/>
    <col min="8" max="8" width="12.453125" customWidth="1"/>
    <col min="9" max="9" width="12.1796875" customWidth="1"/>
    <col min="10" max="10" width="12.453125" customWidth="1"/>
    <col min="11" max="11" width="12.26953125" customWidth="1"/>
    <col min="12" max="12" width="10.453125" customWidth="1"/>
    <col min="13" max="13" width="9.1796875" customWidth="1"/>
    <col min="14" max="14" width="9" customWidth="1"/>
    <col min="15" max="15" width="9.1796875" customWidth="1"/>
    <col min="16" max="16" width="10.1796875" customWidth="1"/>
    <col min="17" max="17" width="9.1796875" customWidth="1"/>
    <col min="18" max="19" width="9" customWidth="1"/>
    <col min="20" max="20" width="2.453125" customWidth="1"/>
    <col min="21" max="21" width="9.54296875" customWidth="1"/>
    <col min="22" max="22" width="9.26953125" customWidth="1"/>
    <col min="23" max="23" width="13.7265625" customWidth="1"/>
    <col min="24" max="24" width="2.453125" customWidth="1"/>
    <col min="25" max="26" width="2.7265625" customWidth="1"/>
    <col min="27" max="30" width="9.7265625" customWidth="1"/>
    <col min="31" max="31" width="2.453125" customWidth="1"/>
    <col min="32" max="32" width="10.26953125" customWidth="1"/>
  </cols>
  <sheetData>
    <row r="1" spans="1:32" x14ac:dyDescent="0.35">
      <c r="A1" s="24" t="s">
        <v>34</v>
      </c>
      <c r="B1" s="24" t="s">
        <v>35</v>
      </c>
      <c r="C1" s="24" t="s">
        <v>36</v>
      </c>
      <c r="D1" s="24" t="s">
        <v>37</v>
      </c>
      <c r="E1" s="24" t="s">
        <v>38</v>
      </c>
      <c r="F1" s="25" t="s">
        <v>39</v>
      </c>
      <c r="G1" s="26"/>
      <c r="H1" s="27" t="s">
        <v>40</v>
      </c>
      <c r="I1" s="27" t="s">
        <v>41</v>
      </c>
      <c r="J1" s="27" t="s">
        <v>42</v>
      </c>
      <c r="K1" s="27" t="s">
        <v>43</v>
      </c>
      <c r="L1" s="28" t="s">
        <v>44</v>
      </c>
      <c r="M1" s="28" t="s">
        <v>45</v>
      </c>
      <c r="N1" s="28" t="s">
        <v>46</v>
      </c>
      <c r="O1" s="28" t="s">
        <v>47</v>
      </c>
      <c r="P1" s="28" t="s">
        <v>48</v>
      </c>
      <c r="Q1" s="28" t="s">
        <v>49</v>
      </c>
      <c r="R1" s="28" t="s">
        <v>50</v>
      </c>
      <c r="S1" s="28" t="s">
        <v>51</v>
      </c>
      <c r="T1" s="26" t="s">
        <v>52</v>
      </c>
      <c r="U1" s="28" t="s">
        <v>53</v>
      </c>
      <c r="V1" s="28" t="s">
        <v>54</v>
      </c>
      <c r="W1" s="27" t="s">
        <v>55</v>
      </c>
      <c r="X1" s="26" t="s">
        <v>52</v>
      </c>
      <c r="Y1" s="26" t="s">
        <v>52</v>
      </c>
      <c r="Z1" s="26"/>
      <c r="AA1" s="28" t="s">
        <v>56</v>
      </c>
      <c r="AB1" s="28" t="s">
        <v>57</v>
      </c>
      <c r="AC1" s="28" t="s">
        <v>58</v>
      </c>
      <c r="AD1" s="28" t="s">
        <v>59</v>
      </c>
      <c r="AE1" s="26" t="s">
        <v>52</v>
      </c>
      <c r="AF1" s="27" t="s">
        <v>60</v>
      </c>
    </row>
    <row r="2" spans="1:32" x14ac:dyDescent="0.35">
      <c r="A2" s="29" t="s">
        <v>61</v>
      </c>
      <c r="B2" s="29" t="s">
        <v>62</v>
      </c>
      <c r="C2" s="30" t="s">
        <v>2</v>
      </c>
      <c r="D2" s="31"/>
      <c r="E2" s="31"/>
      <c r="F2" s="32"/>
      <c r="G2" s="26" t="s">
        <v>52</v>
      </c>
      <c r="H2" s="33">
        <v>-81296.508000000002</v>
      </c>
      <c r="I2" s="33">
        <v>0</v>
      </c>
      <c r="J2" s="33">
        <v>0</v>
      </c>
      <c r="K2" s="33">
        <v>0</v>
      </c>
      <c r="L2" s="33">
        <v>-81296.508000000002</v>
      </c>
      <c r="M2" s="33">
        <v>0</v>
      </c>
      <c r="N2" s="33">
        <v>0</v>
      </c>
      <c r="O2" s="33">
        <v>0</v>
      </c>
      <c r="P2" s="33">
        <v>-72497.415999999954</v>
      </c>
      <c r="Q2" s="33">
        <v>0</v>
      </c>
      <c r="R2" s="33">
        <v>0</v>
      </c>
      <c r="S2" s="33">
        <v>0</v>
      </c>
      <c r="T2" s="26" t="s">
        <v>52</v>
      </c>
      <c r="U2" s="33">
        <v>-81296.508000000002</v>
      </c>
      <c r="V2" s="33">
        <v>-72497.415999999954</v>
      </c>
      <c r="W2" s="33">
        <v>-81296.508000000002</v>
      </c>
      <c r="X2" s="26" t="s">
        <v>52</v>
      </c>
      <c r="Y2" s="26" t="s">
        <v>52</v>
      </c>
      <c r="Z2" s="26" t="s">
        <v>52</v>
      </c>
      <c r="AA2" s="33">
        <v>-8799.0920000000478</v>
      </c>
      <c r="AB2" s="33">
        <v>0</v>
      </c>
      <c r="AC2" s="33">
        <v>0</v>
      </c>
      <c r="AD2" s="33">
        <v>0</v>
      </c>
      <c r="AE2" s="26" t="s">
        <v>52</v>
      </c>
      <c r="AF2" s="27" t="s">
        <v>52</v>
      </c>
    </row>
    <row r="3" spans="1:32" x14ac:dyDescent="0.35">
      <c r="A3" s="29" t="s">
        <v>61</v>
      </c>
      <c r="B3" s="29" t="s">
        <v>62</v>
      </c>
      <c r="C3" s="30" t="s">
        <v>3</v>
      </c>
      <c r="D3" s="31"/>
      <c r="E3" s="31"/>
      <c r="F3" s="32"/>
      <c r="G3" s="26" t="s">
        <v>52</v>
      </c>
      <c r="H3" s="33">
        <v>-688.9</v>
      </c>
      <c r="I3" s="33">
        <v>-1534.9570000000001</v>
      </c>
      <c r="J3" s="33">
        <v>0</v>
      </c>
      <c r="K3" s="33">
        <v>0</v>
      </c>
      <c r="L3" s="33">
        <v>-730.9</v>
      </c>
      <c r="M3" s="33">
        <v>-1092.0707</v>
      </c>
      <c r="N3" s="33">
        <v>0</v>
      </c>
      <c r="O3" s="33">
        <v>0</v>
      </c>
      <c r="P3" s="33">
        <v>-1971.7</v>
      </c>
      <c r="Q3" s="33">
        <v>-710.64999999999975</v>
      </c>
      <c r="R3" s="33">
        <v>0</v>
      </c>
      <c r="S3" s="33">
        <v>0</v>
      </c>
      <c r="T3" s="26" t="s">
        <v>52</v>
      </c>
      <c r="U3" s="33">
        <v>-1822.9707000000001</v>
      </c>
      <c r="V3" s="33">
        <v>-2682.35</v>
      </c>
      <c r="W3" s="33">
        <v>-2223.857</v>
      </c>
      <c r="X3" s="26" t="s">
        <v>52</v>
      </c>
      <c r="Y3" s="26" t="s">
        <v>52</v>
      </c>
      <c r="Z3" s="26" t="s">
        <v>52</v>
      </c>
      <c r="AA3" s="33">
        <v>1240.8</v>
      </c>
      <c r="AB3" s="33">
        <v>-381.42070000000018</v>
      </c>
      <c r="AC3" s="33">
        <v>0</v>
      </c>
      <c r="AD3" s="33">
        <v>0</v>
      </c>
      <c r="AE3" s="26" t="s">
        <v>52</v>
      </c>
      <c r="AF3" s="27" t="s">
        <v>52</v>
      </c>
    </row>
    <row r="4" spans="1:32" ht="15" thickBot="1" x14ac:dyDescent="0.4">
      <c r="A4" s="29" t="s">
        <v>61</v>
      </c>
      <c r="B4" s="29" t="s">
        <v>62</v>
      </c>
      <c r="C4" s="30" t="s">
        <v>4</v>
      </c>
      <c r="D4" s="31"/>
      <c r="E4" s="31"/>
      <c r="F4" s="32"/>
      <c r="G4" s="26" t="s">
        <v>52</v>
      </c>
      <c r="H4" s="33">
        <v>0</v>
      </c>
      <c r="I4" s="33">
        <v>0</v>
      </c>
      <c r="J4" s="33">
        <v>-49466.262033977539</v>
      </c>
      <c r="K4" s="33">
        <v>-58.799999999999891</v>
      </c>
      <c r="L4" s="33">
        <v>0</v>
      </c>
      <c r="M4" s="33">
        <v>0</v>
      </c>
      <c r="N4" s="33">
        <v>-48371.162622604061</v>
      </c>
      <c r="O4" s="33">
        <v>-11.999999999999959</v>
      </c>
      <c r="P4" s="33">
        <v>0</v>
      </c>
      <c r="Q4" s="33">
        <v>0</v>
      </c>
      <c r="R4" s="33">
        <v>-47041.213374197112</v>
      </c>
      <c r="S4" s="33">
        <v>-78.8</v>
      </c>
      <c r="T4" s="26" t="s">
        <v>52</v>
      </c>
      <c r="U4" s="33">
        <v>-48383.162622604061</v>
      </c>
      <c r="V4" s="33">
        <v>-47120.013374197137</v>
      </c>
      <c r="W4" s="33">
        <v>-49525.062033977571</v>
      </c>
      <c r="X4" s="26" t="s">
        <v>52</v>
      </c>
      <c r="Y4" s="26" t="s">
        <v>52</v>
      </c>
      <c r="Z4" s="26" t="s">
        <v>52</v>
      </c>
      <c r="AA4" s="33">
        <v>0</v>
      </c>
      <c r="AB4" s="33">
        <v>0</v>
      </c>
      <c r="AC4" s="33">
        <v>-1329.949248406949</v>
      </c>
      <c r="AD4" s="33">
        <v>66.80000000000004</v>
      </c>
      <c r="AE4" s="26" t="s">
        <v>52</v>
      </c>
      <c r="AF4" s="27" t="s">
        <v>52</v>
      </c>
    </row>
    <row r="5" spans="1:32" ht="15" thickBot="1" x14ac:dyDescent="0.4">
      <c r="A5" s="29" t="s">
        <v>61</v>
      </c>
      <c r="B5" s="29" t="s">
        <v>62</v>
      </c>
      <c r="C5" s="34" t="s">
        <v>5</v>
      </c>
      <c r="D5" s="34"/>
      <c r="E5" s="34"/>
      <c r="F5" s="35"/>
      <c r="G5" s="36" t="s">
        <v>52</v>
      </c>
      <c r="H5" s="37">
        <v>-81985.407999999996</v>
      </c>
      <c r="I5" s="37">
        <v>-1534.9570000000001</v>
      </c>
      <c r="J5" s="37">
        <v>-49466.262033977539</v>
      </c>
      <c r="K5" s="37">
        <v>-58.799999999999891</v>
      </c>
      <c r="L5" s="37">
        <v>-82027.407999999996</v>
      </c>
      <c r="M5" s="37">
        <v>-1092.0707</v>
      </c>
      <c r="N5" s="37">
        <v>-48371.162622604061</v>
      </c>
      <c r="O5" s="37">
        <v>-11.999999999999959</v>
      </c>
      <c r="P5" s="37">
        <v>-74469.115999999951</v>
      </c>
      <c r="Q5" s="37">
        <v>-710.64999999999975</v>
      </c>
      <c r="R5" s="37">
        <v>-47041.213374197112</v>
      </c>
      <c r="S5" s="37">
        <v>-78.8</v>
      </c>
      <c r="T5" s="36" t="s">
        <v>52</v>
      </c>
      <c r="U5" s="37">
        <v>-131502.64132260409</v>
      </c>
      <c r="V5" s="37">
        <v>-122299.7793741971</v>
      </c>
      <c r="W5" s="37">
        <v>-133045.42703397761</v>
      </c>
      <c r="X5" s="36" t="s">
        <v>52</v>
      </c>
      <c r="Y5" s="36" t="s">
        <v>52</v>
      </c>
      <c r="Z5" s="36" t="s">
        <v>52</v>
      </c>
      <c r="AA5" s="37">
        <v>-7558.2920000000449</v>
      </c>
      <c r="AB5" s="37">
        <v>-381.42070000000018</v>
      </c>
      <c r="AC5" s="37">
        <v>-1329.949248406949</v>
      </c>
      <c r="AD5" s="37">
        <v>66.80000000000004</v>
      </c>
      <c r="AE5" s="36" t="s">
        <v>52</v>
      </c>
      <c r="AF5" s="38" t="s">
        <v>52</v>
      </c>
    </row>
    <row r="6" spans="1:32" x14ac:dyDescent="0.35">
      <c r="A6" s="29" t="s">
        <v>61</v>
      </c>
      <c r="B6" s="29" t="s">
        <v>63</v>
      </c>
      <c r="C6" s="30" t="s">
        <v>64</v>
      </c>
      <c r="D6" s="31"/>
      <c r="E6" s="31"/>
      <c r="F6" s="32"/>
      <c r="G6" s="26" t="s">
        <v>52</v>
      </c>
      <c r="H6" s="33">
        <v>-14584.54171659693</v>
      </c>
      <c r="I6" s="33">
        <v>0</v>
      </c>
      <c r="J6" s="33">
        <v>-6782.2724144710701</v>
      </c>
      <c r="K6" s="33">
        <v>0</v>
      </c>
      <c r="L6" s="33">
        <v>-13595.65207962784</v>
      </c>
      <c r="M6" s="33">
        <v>0</v>
      </c>
      <c r="N6" s="33">
        <v>-6425.8491488979826</v>
      </c>
      <c r="O6" s="33">
        <v>0</v>
      </c>
      <c r="P6" s="33">
        <v>-11851.578662750981</v>
      </c>
      <c r="Q6" s="33">
        <v>0</v>
      </c>
      <c r="R6" s="33">
        <v>-6949.0719597501557</v>
      </c>
      <c r="S6" s="33">
        <v>0</v>
      </c>
      <c r="T6" s="26" t="s">
        <v>52</v>
      </c>
      <c r="U6" s="33">
        <v>-20021.501228525809</v>
      </c>
      <c r="V6" s="33">
        <v>-18800.650622501111</v>
      </c>
      <c r="W6" s="33">
        <v>-21366.814131068011</v>
      </c>
      <c r="X6" s="26" t="s">
        <v>52</v>
      </c>
      <c r="Y6" s="26" t="s">
        <v>52</v>
      </c>
      <c r="Z6" s="26" t="s">
        <v>52</v>
      </c>
      <c r="AA6" s="33">
        <v>-1744.0734168768579</v>
      </c>
      <c r="AB6" s="33">
        <v>0</v>
      </c>
      <c r="AC6" s="33">
        <v>523.22281085217219</v>
      </c>
      <c r="AD6" s="33">
        <v>0</v>
      </c>
      <c r="AE6" s="26" t="s">
        <v>52</v>
      </c>
      <c r="AF6" s="27" t="s">
        <v>52</v>
      </c>
    </row>
    <row r="7" spans="1:32" x14ac:dyDescent="0.35">
      <c r="A7" s="29" t="s">
        <v>61</v>
      </c>
      <c r="B7" s="29" t="s">
        <v>63</v>
      </c>
      <c r="C7" s="30" t="s">
        <v>65</v>
      </c>
      <c r="D7" s="31"/>
      <c r="E7" s="31"/>
      <c r="F7" s="32"/>
      <c r="G7" s="26" t="s">
        <v>52</v>
      </c>
      <c r="H7" s="33">
        <v>-6823.99999999999</v>
      </c>
      <c r="I7" s="33">
        <v>0</v>
      </c>
      <c r="J7" s="33">
        <v>0</v>
      </c>
      <c r="K7" s="33">
        <v>0</v>
      </c>
      <c r="L7" s="33">
        <v>-7323.6989999999896</v>
      </c>
      <c r="M7" s="33">
        <v>0</v>
      </c>
      <c r="N7" s="33">
        <v>0</v>
      </c>
      <c r="O7" s="33">
        <v>0</v>
      </c>
      <c r="P7" s="33">
        <v>-6155.4970000000003</v>
      </c>
      <c r="Q7" s="33">
        <v>0</v>
      </c>
      <c r="R7" s="33">
        <v>0</v>
      </c>
      <c r="S7" s="33">
        <v>0</v>
      </c>
      <c r="T7" s="26" t="s">
        <v>52</v>
      </c>
      <c r="U7" s="33">
        <v>-7323.6989999999914</v>
      </c>
      <c r="V7" s="33">
        <v>-6155.4970000000003</v>
      </c>
      <c r="W7" s="33">
        <v>-6823.99999999999</v>
      </c>
      <c r="X7" s="26" t="s">
        <v>52</v>
      </c>
      <c r="Y7" s="26" t="s">
        <v>52</v>
      </c>
      <c r="Z7" s="26" t="s">
        <v>52</v>
      </c>
      <c r="AA7" s="33">
        <v>-1168.2019999999891</v>
      </c>
      <c r="AB7" s="33">
        <v>0</v>
      </c>
      <c r="AC7" s="33">
        <v>0</v>
      </c>
      <c r="AD7" s="33">
        <v>0</v>
      </c>
      <c r="AE7" s="26" t="s">
        <v>52</v>
      </c>
      <c r="AF7" s="27" t="s">
        <v>52</v>
      </c>
    </row>
    <row r="8" spans="1:32" x14ac:dyDescent="0.35">
      <c r="A8" s="29" t="s">
        <v>61</v>
      </c>
      <c r="B8" s="29" t="s">
        <v>63</v>
      </c>
      <c r="C8" s="30" t="s">
        <v>66</v>
      </c>
      <c r="D8" s="31"/>
      <c r="E8" s="31"/>
      <c r="F8" s="32"/>
      <c r="G8" s="26" t="s">
        <v>52</v>
      </c>
      <c r="H8" s="33">
        <v>-310.767</v>
      </c>
      <c r="I8" s="33">
        <v>0</v>
      </c>
      <c r="J8" s="33">
        <v>0</v>
      </c>
      <c r="K8" s="33">
        <v>0</v>
      </c>
      <c r="L8" s="33">
        <v>-249.13300000000001</v>
      </c>
      <c r="M8" s="33">
        <v>0</v>
      </c>
      <c r="N8" s="33">
        <v>0</v>
      </c>
      <c r="O8" s="33">
        <v>0</v>
      </c>
      <c r="P8" s="33">
        <v>-162.345</v>
      </c>
      <c r="Q8" s="33">
        <v>0</v>
      </c>
      <c r="R8" s="33">
        <v>0</v>
      </c>
      <c r="S8" s="33">
        <v>0</v>
      </c>
      <c r="T8" s="26" t="s">
        <v>52</v>
      </c>
      <c r="U8" s="33">
        <v>-249.13300000000001</v>
      </c>
      <c r="V8" s="33">
        <v>-162.345</v>
      </c>
      <c r="W8" s="33">
        <v>-310.767</v>
      </c>
      <c r="X8" s="26" t="s">
        <v>52</v>
      </c>
      <c r="Y8" s="26" t="s">
        <v>52</v>
      </c>
      <c r="Z8" s="26" t="s">
        <v>52</v>
      </c>
      <c r="AA8" s="33">
        <v>-86.788000000000011</v>
      </c>
      <c r="AB8" s="33">
        <v>0</v>
      </c>
      <c r="AC8" s="33">
        <v>0</v>
      </c>
      <c r="AD8" s="33">
        <v>0</v>
      </c>
      <c r="AE8" s="26" t="s">
        <v>52</v>
      </c>
      <c r="AF8" s="27" t="s">
        <v>52</v>
      </c>
    </row>
    <row r="9" spans="1:32" ht="15" thickBot="1" x14ac:dyDescent="0.4">
      <c r="A9" s="29" t="s">
        <v>61</v>
      </c>
      <c r="B9" s="29" t="s">
        <v>63</v>
      </c>
      <c r="C9" s="30" t="s">
        <v>67</v>
      </c>
      <c r="D9" s="31"/>
      <c r="E9" s="31"/>
      <c r="F9" s="32"/>
      <c r="G9" s="26" t="s">
        <v>52</v>
      </c>
      <c r="H9" s="33">
        <v>80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26" t="s">
        <v>52</v>
      </c>
      <c r="U9" s="33">
        <v>0</v>
      </c>
      <c r="V9" s="33">
        <v>0</v>
      </c>
      <c r="W9" s="33">
        <v>80</v>
      </c>
      <c r="X9" s="26" t="s">
        <v>52</v>
      </c>
      <c r="Y9" s="26" t="s">
        <v>52</v>
      </c>
      <c r="Z9" s="26" t="s">
        <v>52</v>
      </c>
      <c r="AA9" s="33">
        <v>0</v>
      </c>
      <c r="AB9" s="33">
        <v>0</v>
      </c>
      <c r="AC9" s="33">
        <v>0</v>
      </c>
      <c r="AD9" s="33">
        <v>0</v>
      </c>
      <c r="AE9" s="26" t="s">
        <v>52</v>
      </c>
      <c r="AF9" s="27" t="s">
        <v>52</v>
      </c>
    </row>
    <row r="10" spans="1:32" ht="15" thickBot="1" x14ac:dyDescent="0.4">
      <c r="A10" s="29" t="s">
        <v>61</v>
      </c>
      <c r="B10" s="29" t="s">
        <v>63</v>
      </c>
      <c r="C10" s="34" t="s">
        <v>5</v>
      </c>
      <c r="D10" s="34"/>
      <c r="E10" s="34"/>
      <c r="F10" s="35"/>
      <c r="G10" s="36" t="s">
        <v>52</v>
      </c>
      <c r="H10" s="37">
        <v>-21639.308716596919</v>
      </c>
      <c r="I10" s="37">
        <v>0</v>
      </c>
      <c r="J10" s="37">
        <v>-6782.2724144710701</v>
      </c>
      <c r="K10" s="37">
        <v>0</v>
      </c>
      <c r="L10" s="37">
        <v>-21168.484079627829</v>
      </c>
      <c r="M10" s="37">
        <v>0</v>
      </c>
      <c r="N10" s="37">
        <v>-6425.8491488979826</v>
      </c>
      <c r="O10" s="37">
        <v>0</v>
      </c>
      <c r="P10" s="37">
        <v>-18169.42066275097</v>
      </c>
      <c r="Q10" s="37">
        <v>0</v>
      </c>
      <c r="R10" s="37">
        <v>-6949.0719597501557</v>
      </c>
      <c r="S10" s="37">
        <v>0</v>
      </c>
      <c r="T10" s="36" t="s">
        <v>52</v>
      </c>
      <c r="U10" s="37">
        <v>-27594.3332285258</v>
      </c>
      <c r="V10" s="37">
        <v>-25118.492622501111</v>
      </c>
      <c r="W10" s="37">
        <v>-28421.581131068</v>
      </c>
      <c r="X10" s="36" t="s">
        <v>52</v>
      </c>
      <c r="Y10" s="36" t="s">
        <v>52</v>
      </c>
      <c r="Z10" s="36" t="s">
        <v>52</v>
      </c>
      <c r="AA10" s="37">
        <v>-2999.0634168768588</v>
      </c>
      <c r="AB10" s="37">
        <v>0</v>
      </c>
      <c r="AC10" s="37">
        <v>523.22281085217219</v>
      </c>
      <c r="AD10" s="37">
        <v>0</v>
      </c>
      <c r="AE10" s="36" t="s">
        <v>52</v>
      </c>
      <c r="AF10" s="38" t="s">
        <v>52</v>
      </c>
    </row>
    <row r="11" spans="1:32" ht="15" thickBot="1" x14ac:dyDescent="0.4">
      <c r="A11" s="29" t="s">
        <v>61</v>
      </c>
      <c r="B11" s="34" t="s">
        <v>68</v>
      </c>
      <c r="C11" s="34"/>
      <c r="D11" s="34"/>
      <c r="E11" s="34"/>
      <c r="F11" s="35"/>
      <c r="G11" s="36" t="s">
        <v>52</v>
      </c>
      <c r="H11" s="37">
        <v>-103624.7167165969</v>
      </c>
      <c r="I11" s="37">
        <v>-1534.9570000000001</v>
      </c>
      <c r="J11" s="37">
        <v>-56248.53444844862</v>
      </c>
      <c r="K11" s="37">
        <v>-58.799999999999891</v>
      </c>
      <c r="L11" s="37">
        <v>-103195.8920796278</v>
      </c>
      <c r="M11" s="37">
        <v>-1092.0707</v>
      </c>
      <c r="N11" s="37">
        <v>-54797.011771502031</v>
      </c>
      <c r="O11" s="37">
        <v>-11.999999999999959</v>
      </c>
      <c r="P11" s="37">
        <v>-92638.53666275095</v>
      </c>
      <c r="Q11" s="37">
        <v>-710.64999999999975</v>
      </c>
      <c r="R11" s="37">
        <v>-53990.285333947271</v>
      </c>
      <c r="S11" s="37">
        <v>-78.8</v>
      </c>
      <c r="T11" s="36" t="s">
        <v>52</v>
      </c>
      <c r="U11" s="37">
        <v>-159096.97455113</v>
      </c>
      <c r="V11" s="37">
        <v>-147418.2719966982</v>
      </c>
      <c r="W11" s="37">
        <v>-161467.00816504561</v>
      </c>
      <c r="X11" s="36" t="s">
        <v>52</v>
      </c>
      <c r="Y11" s="36" t="s">
        <v>52</v>
      </c>
      <c r="Z11" s="36" t="s">
        <v>52</v>
      </c>
      <c r="AA11" s="37">
        <v>-10557.355416876881</v>
      </c>
      <c r="AB11" s="37">
        <v>-381.42070000000018</v>
      </c>
      <c r="AC11" s="37">
        <v>-806.7264375547602</v>
      </c>
      <c r="AD11" s="37">
        <v>66.80000000000004</v>
      </c>
      <c r="AE11" s="36" t="s">
        <v>52</v>
      </c>
      <c r="AF11" s="38" t="s">
        <v>52</v>
      </c>
    </row>
    <row r="12" spans="1:32" x14ac:dyDescent="0.35">
      <c r="A12" s="29" t="s">
        <v>69</v>
      </c>
      <c r="B12" s="29" t="s">
        <v>70</v>
      </c>
      <c r="C12" s="30" t="s">
        <v>71</v>
      </c>
      <c r="D12" s="31"/>
      <c r="E12" s="31"/>
      <c r="F12" s="32"/>
      <c r="G12" s="26" t="s">
        <v>52</v>
      </c>
      <c r="H12" s="33">
        <v>9352.5010000000057</v>
      </c>
      <c r="I12" s="33">
        <v>156.9799999999999</v>
      </c>
      <c r="J12" s="33">
        <v>11699.387443333329</v>
      </c>
      <c r="K12" s="33">
        <v>0</v>
      </c>
      <c r="L12" s="33">
        <v>9949.0806666666704</v>
      </c>
      <c r="M12" s="33">
        <v>80.643000000000015</v>
      </c>
      <c r="N12" s="33">
        <v>11337.466443333329</v>
      </c>
      <c r="O12" s="33">
        <v>12</v>
      </c>
      <c r="P12" s="33">
        <v>8718.26</v>
      </c>
      <c r="Q12" s="33">
        <v>86.91</v>
      </c>
      <c r="R12" s="33">
        <v>10790.027</v>
      </c>
      <c r="S12" s="33">
        <v>20</v>
      </c>
      <c r="T12" s="26" t="s">
        <v>52</v>
      </c>
      <c r="U12" s="33">
        <v>21379.19011000001</v>
      </c>
      <c r="V12" s="33">
        <v>19615.196999999989</v>
      </c>
      <c r="W12" s="33">
        <v>21208.868443333351</v>
      </c>
      <c r="X12" s="26" t="s">
        <v>52</v>
      </c>
      <c r="Y12" s="26" t="s">
        <v>52</v>
      </c>
      <c r="Z12" s="26" t="s">
        <v>52</v>
      </c>
      <c r="AA12" s="33">
        <v>1230.8206666666699</v>
      </c>
      <c r="AB12" s="33">
        <v>-6.2669999999999817</v>
      </c>
      <c r="AC12" s="33">
        <v>547.43944333333093</v>
      </c>
      <c r="AD12" s="33">
        <v>-8</v>
      </c>
      <c r="AE12" s="26" t="s">
        <v>52</v>
      </c>
      <c r="AF12" s="27" t="s">
        <v>52</v>
      </c>
    </row>
    <row r="13" spans="1:32" x14ac:dyDescent="0.35">
      <c r="A13" s="29" t="s">
        <v>69</v>
      </c>
      <c r="B13" s="29" t="s">
        <v>70</v>
      </c>
      <c r="C13" s="29" t="s">
        <v>12</v>
      </c>
      <c r="D13" s="30" t="s">
        <v>13</v>
      </c>
      <c r="E13" s="31"/>
      <c r="F13" s="32"/>
      <c r="G13" s="26" t="s">
        <v>52</v>
      </c>
      <c r="H13" s="33">
        <v>74038.417379609382</v>
      </c>
      <c r="I13" s="33">
        <v>0</v>
      </c>
      <c r="J13" s="33">
        <v>694.13662109375002</v>
      </c>
      <c r="K13" s="33">
        <v>0</v>
      </c>
      <c r="L13" s="33">
        <v>73648.158219055171</v>
      </c>
      <c r="M13" s="33">
        <v>0</v>
      </c>
      <c r="N13" s="33">
        <v>678.15741992187498</v>
      </c>
      <c r="O13" s="33">
        <v>0</v>
      </c>
      <c r="P13" s="33">
        <v>68674.857734252932</v>
      </c>
      <c r="Q13" s="33">
        <v>0</v>
      </c>
      <c r="R13" s="33">
        <v>59.026378906250002</v>
      </c>
      <c r="S13" s="33">
        <v>0</v>
      </c>
      <c r="T13" s="26" t="s">
        <v>52</v>
      </c>
      <c r="U13" s="33">
        <v>74326.315638977059</v>
      </c>
      <c r="V13" s="33">
        <v>68733.884113159176</v>
      </c>
      <c r="W13" s="33">
        <v>74732.554000703123</v>
      </c>
      <c r="X13" s="26" t="s">
        <v>52</v>
      </c>
      <c r="Y13" s="26" t="s">
        <v>52</v>
      </c>
      <c r="Z13" s="26" t="s">
        <v>52</v>
      </c>
      <c r="AA13" s="33">
        <v>4973.3004848022392</v>
      </c>
      <c r="AB13" s="33">
        <v>0</v>
      </c>
      <c r="AC13" s="33">
        <v>619.13104101562499</v>
      </c>
      <c r="AD13" s="33">
        <v>0</v>
      </c>
      <c r="AE13" s="26" t="s">
        <v>52</v>
      </c>
      <c r="AF13" s="27" t="s">
        <v>52</v>
      </c>
    </row>
    <row r="14" spans="1:32" x14ac:dyDescent="0.35">
      <c r="A14" s="29" t="s">
        <v>69</v>
      </c>
      <c r="B14" s="29" t="s">
        <v>70</v>
      </c>
      <c r="C14" s="29" t="s">
        <v>12</v>
      </c>
      <c r="D14" s="30" t="s">
        <v>14</v>
      </c>
      <c r="E14" s="31"/>
      <c r="F14" s="32"/>
      <c r="G14" s="26" t="s">
        <v>52</v>
      </c>
      <c r="H14" s="33">
        <v>-28101.428801818849</v>
      </c>
      <c r="I14" s="33">
        <v>2.016</v>
      </c>
      <c r="J14" s="33">
        <v>28300.84573834229</v>
      </c>
      <c r="K14" s="33">
        <v>0</v>
      </c>
      <c r="L14" s="33">
        <v>-27286.14750244141</v>
      </c>
      <c r="M14" s="33">
        <v>6.8260000000000014</v>
      </c>
      <c r="N14" s="33">
        <v>27351.400389160161</v>
      </c>
      <c r="O14" s="33">
        <v>0</v>
      </c>
      <c r="P14" s="33">
        <v>-29185.598954833989</v>
      </c>
      <c r="Q14" s="33">
        <v>88.065599121093754</v>
      </c>
      <c r="R14" s="33">
        <v>28745.26449389648</v>
      </c>
      <c r="S14" s="33">
        <v>0</v>
      </c>
      <c r="T14" s="26" t="s">
        <v>52</v>
      </c>
      <c r="U14" s="33">
        <v>72.078886718749999</v>
      </c>
      <c r="V14" s="33">
        <v>-352.26886181640617</v>
      </c>
      <c r="W14" s="33">
        <v>201.43293652343749</v>
      </c>
      <c r="X14" s="26" t="s">
        <v>52</v>
      </c>
      <c r="Y14" s="26" t="s">
        <v>52</v>
      </c>
      <c r="Z14" s="26" t="s">
        <v>52</v>
      </c>
      <c r="AA14" s="33">
        <v>1899.4514523925791</v>
      </c>
      <c r="AB14" s="33">
        <v>-81.239599121093761</v>
      </c>
      <c r="AC14" s="33">
        <v>-1393.8641047363269</v>
      </c>
      <c r="AD14" s="33">
        <v>0</v>
      </c>
      <c r="AE14" s="26" t="s">
        <v>52</v>
      </c>
      <c r="AF14" s="27" t="s">
        <v>52</v>
      </c>
    </row>
    <row r="15" spans="1:32" x14ac:dyDescent="0.35">
      <c r="A15" s="29" t="s">
        <v>69</v>
      </c>
      <c r="B15" s="29" t="s">
        <v>70</v>
      </c>
      <c r="C15" s="29" t="s">
        <v>12</v>
      </c>
      <c r="D15" s="30" t="s">
        <v>15</v>
      </c>
      <c r="E15" s="31"/>
      <c r="F15" s="32"/>
      <c r="G15" s="26" t="s">
        <v>52</v>
      </c>
      <c r="H15" s="33">
        <v>21066.130527419751</v>
      </c>
      <c r="I15" s="33">
        <v>0</v>
      </c>
      <c r="J15" s="33">
        <v>153.29996</v>
      </c>
      <c r="K15" s="33">
        <v>0</v>
      </c>
      <c r="L15" s="33">
        <v>21036.854745193192</v>
      </c>
      <c r="M15" s="33">
        <v>0</v>
      </c>
      <c r="N15" s="33">
        <v>153.29996</v>
      </c>
      <c r="O15" s="33">
        <v>0</v>
      </c>
      <c r="P15" s="33">
        <v>20307.271023437501</v>
      </c>
      <c r="Q15" s="33">
        <v>0</v>
      </c>
      <c r="R15" s="33">
        <v>140.0000000000004</v>
      </c>
      <c r="S15" s="33">
        <v>0</v>
      </c>
      <c r="T15" s="26" t="s">
        <v>52</v>
      </c>
      <c r="U15" s="33">
        <v>21190.154705193188</v>
      </c>
      <c r="V15" s="33">
        <v>20447.271023437501</v>
      </c>
      <c r="W15" s="33">
        <v>21219.430487419751</v>
      </c>
      <c r="X15" s="26" t="s">
        <v>52</v>
      </c>
      <c r="Y15" s="26" t="s">
        <v>52</v>
      </c>
      <c r="Z15" s="26" t="s">
        <v>52</v>
      </c>
      <c r="AA15" s="33">
        <v>729.58372175569093</v>
      </c>
      <c r="AB15" s="33">
        <v>0</v>
      </c>
      <c r="AC15" s="33">
        <v>13.299959999999629</v>
      </c>
      <c r="AD15" s="33">
        <v>0</v>
      </c>
      <c r="AE15" s="26" t="s">
        <v>52</v>
      </c>
      <c r="AF15" s="27" t="s">
        <v>52</v>
      </c>
    </row>
    <row r="16" spans="1:32" x14ac:dyDescent="0.35">
      <c r="A16" s="29" t="s">
        <v>69</v>
      </c>
      <c r="B16" s="29" t="s">
        <v>70</v>
      </c>
      <c r="C16" s="29" t="s">
        <v>12</v>
      </c>
      <c r="D16" s="30" t="s">
        <v>16</v>
      </c>
      <c r="E16" s="31"/>
      <c r="F16" s="32"/>
      <c r="G16" s="26" t="s">
        <v>52</v>
      </c>
      <c r="H16" s="33">
        <v>-2468.7865826416009</v>
      </c>
      <c r="I16" s="33">
        <v>199.80141040039061</v>
      </c>
      <c r="J16" s="33">
        <v>2456.645781616211</v>
      </c>
      <c r="K16" s="33">
        <v>0</v>
      </c>
      <c r="L16" s="33">
        <v>-2841.0259736785888</v>
      </c>
      <c r="M16" s="33">
        <v>158.30079272460941</v>
      </c>
      <c r="N16" s="33">
        <v>2732.9988957977289</v>
      </c>
      <c r="O16" s="33">
        <v>0</v>
      </c>
      <c r="P16" s="33">
        <v>-3030.0414559326168</v>
      </c>
      <c r="Q16" s="33">
        <v>33.170219238281248</v>
      </c>
      <c r="R16" s="33">
        <v>3037.2214837646479</v>
      </c>
      <c r="S16" s="33">
        <v>0</v>
      </c>
      <c r="T16" s="26" t="s">
        <v>52</v>
      </c>
      <c r="U16" s="33">
        <v>50.27371484375</v>
      </c>
      <c r="V16" s="33">
        <v>40.350247070312498</v>
      </c>
      <c r="W16" s="33">
        <v>187.66060937500001</v>
      </c>
      <c r="X16" s="26" t="s">
        <v>52</v>
      </c>
      <c r="Y16" s="26" t="s">
        <v>52</v>
      </c>
      <c r="Z16" s="26" t="s">
        <v>52</v>
      </c>
      <c r="AA16" s="33">
        <v>189.01548225402851</v>
      </c>
      <c r="AB16" s="33">
        <v>125.1305734863281</v>
      </c>
      <c r="AC16" s="33">
        <v>-304.22258796691898</v>
      </c>
      <c r="AD16" s="33">
        <v>0</v>
      </c>
      <c r="AE16" s="26" t="s">
        <v>52</v>
      </c>
      <c r="AF16" s="27" t="s">
        <v>52</v>
      </c>
    </row>
    <row r="17" spans="1:32" x14ac:dyDescent="0.35">
      <c r="A17" s="29" t="s">
        <v>69</v>
      </c>
      <c r="B17" s="29" t="s">
        <v>70</v>
      </c>
      <c r="C17" s="29" t="s">
        <v>12</v>
      </c>
      <c r="D17" s="30" t="s">
        <v>17</v>
      </c>
      <c r="E17" s="31"/>
      <c r="F17" s="32"/>
      <c r="G17" s="26" t="s">
        <v>52</v>
      </c>
      <c r="H17" s="33">
        <v>-204.53263134765629</v>
      </c>
      <c r="I17" s="33">
        <v>0</v>
      </c>
      <c r="J17" s="33">
        <v>0</v>
      </c>
      <c r="K17" s="33">
        <v>0</v>
      </c>
      <c r="L17" s="33">
        <v>-171.78765869140631</v>
      </c>
      <c r="M17" s="33">
        <v>0</v>
      </c>
      <c r="N17" s="33">
        <v>0</v>
      </c>
      <c r="O17" s="33">
        <v>0</v>
      </c>
      <c r="P17" s="33">
        <v>645.71294921875005</v>
      </c>
      <c r="Q17" s="33">
        <v>0</v>
      </c>
      <c r="R17" s="33">
        <v>0</v>
      </c>
      <c r="S17" s="33">
        <v>0</v>
      </c>
      <c r="T17" s="26" t="s">
        <v>52</v>
      </c>
      <c r="U17" s="33">
        <v>-171.78765869140631</v>
      </c>
      <c r="V17" s="33">
        <v>645.71294921875005</v>
      </c>
      <c r="W17" s="33">
        <v>-204.53263134765629</v>
      </c>
      <c r="X17" s="26" t="s">
        <v>52</v>
      </c>
      <c r="Y17" s="26" t="s">
        <v>52</v>
      </c>
      <c r="Z17" s="26" t="s">
        <v>52</v>
      </c>
      <c r="AA17" s="33">
        <v>-817.5006079101563</v>
      </c>
      <c r="AB17" s="33">
        <v>0</v>
      </c>
      <c r="AC17" s="33">
        <v>0</v>
      </c>
      <c r="AD17" s="33">
        <v>0</v>
      </c>
      <c r="AE17" s="26" t="s">
        <v>52</v>
      </c>
      <c r="AF17" s="27" t="s">
        <v>52</v>
      </c>
    </row>
    <row r="18" spans="1:32" x14ac:dyDescent="0.35">
      <c r="A18" s="29" t="s">
        <v>69</v>
      </c>
      <c r="B18" s="29" t="s">
        <v>70</v>
      </c>
      <c r="C18" s="29" t="s">
        <v>12</v>
      </c>
      <c r="D18" s="30" t="s">
        <v>72</v>
      </c>
      <c r="E18" s="31"/>
      <c r="F18" s="32"/>
      <c r="G18" s="26" t="s">
        <v>52</v>
      </c>
      <c r="H18" s="33">
        <v>-8.4772099609375005</v>
      </c>
      <c r="I18" s="33">
        <v>0</v>
      </c>
      <c r="J18" s="33">
        <v>8.4772099609375005</v>
      </c>
      <c r="K18" s="33">
        <v>0</v>
      </c>
      <c r="L18" s="33">
        <v>-8.4772099609375005</v>
      </c>
      <c r="M18" s="33">
        <v>0</v>
      </c>
      <c r="N18" s="33">
        <v>8.4772099609375005</v>
      </c>
      <c r="O18" s="33">
        <v>0</v>
      </c>
      <c r="P18" s="33">
        <v>-8.4719804687500009</v>
      </c>
      <c r="Q18" s="33">
        <v>0</v>
      </c>
      <c r="R18" s="33">
        <v>8.4719804687500009</v>
      </c>
      <c r="S18" s="33">
        <v>0</v>
      </c>
      <c r="T18" s="26" t="s">
        <v>52</v>
      </c>
      <c r="U18" s="33">
        <v>0</v>
      </c>
      <c r="V18" s="33">
        <v>0</v>
      </c>
      <c r="W18" s="33">
        <v>0</v>
      </c>
      <c r="X18" s="26" t="s">
        <v>52</v>
      </c>
      <c r="Y18" s="26" t="s">
        <v>52</v>
      </c>
      <c r="Z18" s="26" t="s">
        <v>52</v>
      </c>
      <c r="AA18" s="33">
        <v>-5.2294921874995737E-3</v>
      </c>
      <c r="AB18" s="33">
        <v>0</v>
      </c>
      <c r="AC18" s="33">
        <v>5.2294921874995737E-3</v>
      </c>
      <c r="AD18" s="33">
        <v>0</v>
      </c>
      <c r="AE18" s="26" t="s">
        <v>52</v>
      </c>
      <c r="AF18" s="27" t="s">
        <v>52</v>
      </c>
    </row>
    <row r="19" spans="1:32" x14ac:dyDescent="0.35">
      <c r="A19" s="29" t="s">
        <v>69</v>
      </c>
      <c r="B19" s="29" t="s">
        <v>70</v>
      </c>
      <c r="C19" s="29" t="s">
        <v>12</v>
      </c>
      <c r="D19" s="30" t="s">
        <v>18</v>
      </c>
      <c r="E19" s="31"/>
      <c r="F19" s="32"/>
      <c r="G19" s="26" t="s">
        <v>52</v>
      </c>
      <c r="H19" s="33">
        <v>-1300</v>
      </c>
      <c r="I19" s="33">
        <v>0</v>
      </c>
      <c r="J19" s="33">
        <v>0</v>
      </c>
      <c r="K19" s="33">
        <v>0</v>
      </c>
      <c r="L19" s="33">
        <v>-1400</v>
      </c>
      <c r="M19" s="33">
        <v>0</v>
      </c>
      <c r="N19" s="33">
        <v>0</v>
      </c>
      <c r="O19" s="33">
        <v>0</v>
      </c>
      <c r="P19" s="33">
        <v>-1200</v>
      </c>
      <c r="Q19" s="33">
        <v>0</v>
      </c>
      <c r="R19" s="33">
        <v>0</v>
      </c>
      <c r="S19" s="33">
        <v>0</v>
      </c>
      <c r="T19" s="26" t="s">
        <v>52</v>
      </c>
      <c r="U19" s="33">
        <v>-1400</v>
      </c>
      <c r="V19" s="33">
        <v>-1200</v>
      </c>
      <c r="W19" s="33">
        <v>-1300</v>
      </c>
      <c r="X19" s="26" t="s">
        <v>52</v>
      </c>
      <c r="Y19" s="26" t="s">
        <v>52</v>
      </c>
      <c r="Z19" s="26" t="s">
        <v>52</v>
      </c>
      <c r="AA19" s="33">
        <v>-200.0000000000002</v>
      </c>
      <c r="AB19" s="33">
        <v>0</v>
      </c>
      <c r="AC19" s="33">
        <v>0</v>
      </c>
      <c r="AD19" s="33">
        <v>0</v>
      </c>
      <c r="AE19" s="26" t="s">
        <v>52</v>
      </c>
      <c r="AF19" s="27" t="s">
        <v>52</v>
      </c>
    </row>
    <row r="20" spans="1:32" ht="15" thickBot="1" x14ac:dyDescent="0.4">
      <c r="A20" s="29" t="s">
        <v>69</v>
      </c>
      <c r="B20" s="29" t="s">
        <v>70</v>
      </c>
      <c r="C20" s="29" t="s">
        <v>12</v>
      </c>
      <c r="D20" s="30" t="s">
        <v>19</v>
      </c>
      <c r="E20" s="31"/>
      <c r="F20" s="32"/>
      <c r="G20" s="26" t="s">
        <v>52</v>
      </c>
      <c r="H20" s="33">
        <v>478.55730997896188</v>
      </c>
      <c r="I20" s="33">
        <v>0</v>
      </c>
      <c r="J20" s="33">
        <v>0</v>
      </c>
      <c r="K20" s="33">
        <v>0</v>
      </c>
      <c r="L20" s="33">
        <v>478.00300996398931</v>
      </c>
      <c r="M20" s="33">
        <v>0</v>
      </c>
      <c r="N20" s="33">
        <v>0</v>
      </c>
      <c r="O20" s="33">
        <v>0</v>
      </c>
      <c r="P20" s="33">
        <v>438.77000332832341</v>
      </c>
      <c r="Q20" s="33">
        <v>0</v>
      </c>
      <c r="R20" s="33">
        <v>0</v>
      </c>
      <c r="S20" s="33">
        <v>0</v>
      </c>
      <c r="T20" s="26" t="s">
        <v>52</v>
      </c>
      <c r="U20" s="33">
        <v>478.00300996398931</v>
      </c>
      <c r="V20" s="33">
        <v>438.77000332832341</v>
      </c>
      <c r="W20" s="33">
        <v>478.55730997896188</v>
      </c>
      <c r="X20" s="26" t="s">
        <v>52</v>
      </c>
      <c r="Y20" s="26" t="s">
        <v>52</v>
      </c>
      <c r="Z20" s="26" t="s">
        <v>52</v>
      </c>
      <c r="AA20" s="33">
        <v>39.233006635665902</v>
      </c>
      <c r="AB20" s="33">
        <v>0</v>
      </c>
      <c r="AC20" s="33">
        <v>0</v>
      </c>
      <c r="AD20" s="33">
        <v>0</v>
      </c>
      <c r="AE20" s="26" t="s">
        <v>52</v>
      </c>
      <c r="AF20" s="27" t="s">
        <v>52</v>
      </c>
    </row>
    <row r="21" spans="1:32" ht="15" thickBot="1" x14ac:dyDescent="0.4">
      <c r="A21" s="29" t="s">
        <v>69</v>
      </c>
      <c r="B21" s="29" t="s">
        <v>70</v>
      </c>
      <c r="C21" s="29" t="s">
        <v>12</v>
      </c>
      <c r="D21" s="34" t="s">
        <v>5</v>
      </c>
      <c r="E21" s="34"/>
      <c r="F21" s="35"/>
      <c r="G21" s="36" t="s">
        <v>52</v>
      </c>
      <c r="H21" s="37">
        <v>63499.87999123906</v>
      </c>
      <c r="I21" s="37">
        <v>201.8174104003906</v>
      </c>
      <c r="J21" s="37">
        <v>31613.40531101319</v>
      </c>
      <c r="K21" s="37">
        <v>0</v>
      </c>
      <c r="L21" s="37">
        <v>63455.577629440028</v>
      </c>
      <c r="M21" s="37">
        <v>165.1267927246094</v>
      </c>
      <c r="N21" s="37">
        <v>30924.3338748407</v>
      </c>
      <c r="O21" s="37">
        <v>0</v>
      </c>
      <c r="P21" s="37">
        <v>56642.499319002163</v>
      </c>
      <c r="Q21" s="37">
        <v>121.235818359375</v>
      </c>
      <c r="R21" s="37">
        <v>31989.98433703613</v>
      </c>
      <c r="S21" s="37">
        <v>0</v>
      </c>
      <c r="T21" s="36" t="s">
        <v>52</v>
      </c>
      <c r="U21" s="37">
        <v>94545.038297005303</v>
      </c>
      <c r="V21" s="37">
        <v>88753.719474397658</v>
      </c>
      <c r="W21" s="37">
        <v>95315.102712652602</v>
      </c>
      <c r="X21" s="36" t="s">
        <v>52</v>
      </c>
      <c r="Y21" s="36" t="s">
        <v>52</v>
      </c>
      <c r="Z21" s="36" t="s">
        <v>52</v>
      </c>
      <c r="AA21" s="37">
        <v>6813.0783104378716</v>
      </c>
      <c r="AB21" s="37">
        <v>43.890974365234371</v>
      </c>
      <c r="AC21" s="37">
        <v>-1065.6504621954341</v>
      </c>
      <c r="AD21" s="37">
        <v>0</v>
      </c>
      <c r="AE21" s="36" t="s">
        <v>52</v>
      </c>
      <c r="AF21" s="38" t="s">
        <v>52</v>
      </c>
    </row>
    <row r="22" spans="1:32" ht="15" thickBot="1" x14ac:dyDescent="0.4">
      <c r="A22" s="29" t="s">
        <v>69</v>
      </c>
      <c r="B22" s="29" t="s">
        <v>70</v>
      </c>
      <c r="C22" s="30" t="s">
        <v>73</v>
      </c>
      <c r="D22" s="31"/>
      <c r="E22" s="31"/>
      <c r="F22" s="32"/>
      <c r="G22" s="26" t="s">
        <v>52</v>
      </c>
      <c r="H22" s="33">
        <v>0</v>
      </c>
      <c r="I22" s="33">
        <v>0</v>
      </c>
      <c r="J22" s="33">
        <v>2.024</v>
      </c>
      <c r="K22" s="33">
        <v>0</v>
      </c>
      <c r="L22" s="33">
        <v>0</v>
      </c>
      <c r="M22" s="33">
        <v>0</v>
      </c>
      <c r="N22" s="33">
        <v>2.024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26" t="s">
        <v>52</v>
      </c>
      <c r="U22" s="33">
        <v>2.024</v>
      </c>
      <c r="V22" s="33">
        <v>0</v>
      </c>
      <c r="W22" s="33">
        <v>2.024</v>
      </c>
      <c r="X22" s="26" t="s">
        <v>52</v>
      </c>
      <c r="Y22" s="26" t="s">
        <v>52</v>
      </c>
      <c r="Z22" s="26" t="s">
        <v>52</v>
      </c>
      <c r="AA22" s="33">
        <v>0</v>
      </c>
      <c r="AB22" s="33">
        <v>0</v>
      </c>
      <c r="AC22" s="33">
        <v>2.024</v>
      </c>
      <c r="AD22" s="33">
        <v>0</v>
      </c>
      <c r="AE22" s="26" t="s">
        <v>52</v>
      </c>
      <c r="AF22" s="27" t="s">
        <v>52</v>
      </c>
    </row>
    <row r="23" spans="1:32" ht="15" thickBot="1" x14ac:dyDescent="0.4">
      <c r="A23" s="29" t="s">
        <v>69</v>
      </c>
      <c r="B23" s="29" t="s">
        <v>70</v>
      </c>
      <c r="C23" s="34" t="s">
        <v>5</v>
      </c>
      <c r="D23" s="34"/>
      <c r="E23" s="34"/>
      <c r="F23" s="35"/>
      <c r="G23" s="36" t="s">
        <v>52</v>
      </c>
      <c r="H23" s="37">
        <v>72852.380991239042</v>
      </c>
      <c r="I23" s="37">
        <v>358.79741040039062</v>
      </c>
      <c r="J23" s="37">
        <v>43314.81675434651</v>
      </c>
      <c r="K23" s="37">
        <v>0</v>
      </c>
      <c r="L23" s="37">
        <v>73404.658296106674</v>
      </c>
      <c r="M23" s="37">
        <v>245.7697927246094</v>
      </c>
      <c r="N23" s="37">
        <v>42263.824318174033</v>
      </c>
      <c r="O23" s="37">
        <v>12</v>
      </c>
      <c r="P23" s="37">
        <v>65360.759319002143</v>
      </c>
      <c r="Q23" s="37">
        <v>208.145818359375</v>
      </c>
      <c r="R23" s="37">
        <v>42780.011337036151</v>
      </c>
      <c r="S23" s="37">
        <v>20</v>
      </c>
      <c r="T23" s="36" t="s">
        <v>52</v>
      </c>
      <c r="U23" s="37">
        <v>115926.2524070053</v>
      </c>
      <c r="V23" s="37">
        <v>108368.9164743976</v>
      </c>
      <c r="W23" s="37">
        <v>116525.99515598601</v>
      </c>
      <c r="X23" s="36" t="s">
        <v>52</v>
      </c>
      <c r="Y23" s="36" t="s">
        <v>52</v>
      </c>
      <c r="Z23" s="36" t="s">
        <v>52</v>
      </c>
      <c r="AA23" s="37">
        <v>8043.8989771045308</v>
      </c>
      <c r="AB23" s="37">
        <v>37.623974365234368</v>
      </c>
      <c r="AC23" s="37">
        <v>-516.18701886212511</v>
      </c>
      <c r="AD23" s="37">
        <v>-8</v>
      </c>
      <c r="AE23" s="36" t="s">
        <v>52</v>
      </c>
      <c r="AF23" s="38" t="s">
        <v>52</v>
      </c>
    </row>
    <row r="24" spans="1:32" x14ac:dyDescent="0.35">
      <c r="A24" s="29" t="s">
        <v>69</v>
      </c>
      <c r="B24" s="29" t="s">
        <v>74</v>
      </c>
      <c r="C24" s="29" t="s">
        <v>75</v>
      </c>
      <c r="D24" s="30" t="s">
        <v>20</v>
      </c>
      <c r="E24" s="31"/>
      <c r="F24" s="32"/>
      <c r="G24" s="26" t="s">
        <v>52</v>
      </c>
      <c r="H24" s="33">
        <v>0</v>
      </c>
      <c r="I24" s="33">
        <v>1388.183443044562</v>
      </c>
      <c r="J24" s="33">
        <v>10664.713234102121</v>
      </c>
      <c r="K24" s="33">
        <v>9.7999999999999918</v>
      </c>
      <c r="L24" s="33">
        <v>0</v>
      </c>
      <c r="M24" s="33">
        <v>919.25920945214818</v>
      </c>
      <c r="N24" s="33">
        <v>10391.62855332801</v>
      </c>
      <c r="O24" s="33">
        <v>0</v>
      </c>
      <c r="P24" s="33">
        <v>0</v>
      </c>
      <c r="Q24" s="33">
        <v>402.5045608398438</v>
      </c>
      <c r="R24" s="33">
        <v>9794.960101911136</v>
      </c>
      <c r="S24" s="33">
        <v>9.8000000000000007</v>
      </c>
      <c r="T24" s="26" t="s">
        <v>52</v>
      </c>
      <c r="U24" s="33">
        <v>11310.88776278017</v>
      </c>
      <c r="V24" s="33">
        <v>10207.264662750969</v>
      </c>
      <c r="W24" s="33">
        <v>12062.69667714669</v>
      </c>
      <c r="X24" s="26" t="s">
        <v>52</v>
      </c>
      <c r="Y24" s="26" t="s">
        <v>52</v>
      </c>
      <c r="Z24" s="26" t="s">
        <v>52</v>
      </c>
      <c r="AA24" s="33">
        <v>0</v>
      </c>
      <c r="AB24" s="33">
        <v>516.75464861230444</v>
      </c>
      <c r="AC24" s="33">
        <v>596.66845141687736</v>
      </c>
      <c r="AD24" s="33">
        <v>-9.8000000000000007</v>
      </c>
      <c r="AE24" s="26" t="s">
        <v>52</v>
      </c>
      <c r="AF24" s="27" t="s">
        <v>52</v>
      </c>
    </row>
    <row r="25" spans="1:32" x14ac:dyDescent="0.35">
      <c r="A25" s="29" t="s">
        <v>69</v>
      </c>
      <c r="B25" s="29" t="s">
        <v>74</v>
      </c>
      <c r="C25" s="29" t="s">
        <v>75</v>
      </c>
      <c r="D25" s="30" t="s">
        <v>22</v>
      </c>
      <c r="E25" s="31"/>
      <c r="F25" s="32"/>
      <c r="G25" s="26" t="s">
        <v>52</v>
      </c>
      <c r="H25" s="33">
        <v>0</v>
      </c>
      <c r="I25" s="33">
        <v>117.53752631578951</v>
      </c>
      <c r="J25" s="33">
        <v>1895.8434600000001</v>
      </c>
      <c r="K25" s="33">
        <v>48.99999999999995</v>
      </c>
      <c r="L25" s="33">
        <v>60</v>
      </c>
      <c r="M25" s="33">
        <v>199.18863999999999</v>
      </c>
      <c r="N25" s="33">
        <v>1873.1809800000001</v>
      </c>
      <c r="O25" s="33">
        <v>0</v>
      </c>
      <c r="P25" s="33">
        <v>80</v>
      </c>
      <c r="Q25" s="33">
        <v>100</v>
      </c>
      <c r="R25" s="33">
        <v>1415.313895</v>
      </c>
      <c r="S25" s="33">
        <v>49</v>
      </c>
      <c r="T25" s="26" t="s">
        <v>52</v>
      </c>
      <c r="U25" s="33">
        <v>2132.3696199999999</v>
      </c>
      <c r="V25" s="33">
        <v>1644.3138949999991</v>
      </c>
      <c r="W25" s="33">
        <v>2062.3809863157899</v>
      </c>
      <c r="X25" s="26" t="s">
        <v>52</v>
      </c>
      <c r="Y25" s="26" t="s">
        <v>52</v>
      </c>
      <c r="Z25" s="26" t="s">
        <v>52</v>
      </c>
      <c r="AA25" s="33">
        <v>-20</v>
      </c>
      <c r="AB25" s="33">
        <v>99.188639999999992</v>
      </c>
      <c r="AC25" s="33">
        <v>457.86708499999992</v>
      </c>
      <c r="AD25" s="33">
        <v>-49</v>
      </c>
      <c r="AE25" s="26" t="s">
        <v>52</v>
      </c>
      <c r="AF25" s="27" t="s">
        <v>52</v>
      </c>
    </row>
    <row r="26" spans="1:32" x14ac:dyDescent="0.35">
      <c r="A26" s="29" t="s">
        <v>69</v>
      </c>
      <c r="B26" s="29" t="s">
        <v>74</v>
      </c>
      <c r="C26" s="29" t="s">
        <v>75</v>
      </c>
      <c r="D26" s="30" t="s">
        <v>23</v>
      </c>
      <c r="E26" s="31"/>
      <c r="F26" s="32"/>
      <c r="G26" s="26" t="s">
        <v>52</v>
      </c>
      <c r="H26" s="33">
        <v>6282.2724144710783</v>
      </c>
      <c r="I26" s="33">
        <v>0</v>
      </c>
      <c r="J26" s="33">
        <v>0</v>
      </c>
      <c r="K26" s="33">
        <v>0</v>
      </c>
      <c r="L26" s="33">
        <v>6045.8491488979826</v>
      </c>
      <c r="M26" s="33">
        <v>0</v>
      </c>
      <c r="N26" s="33">
        <v>0</v>
      </c>
      <c r="O26" s="33">
        <v>0</v>
      </c>
      <c r="P26" s="33">
        <v>6849.0719597501611</v>
      </c>
      <c r="Q26" s="33">
        <v>0</v>
      </c>
      <c r="R26" s="33">
        <v>0</v>
      </c>
      <c r="S26" s="33">
        <v>0</v>
      </c>
      <c r="T26" s="26" t="s">
        <v>52</v>
      </c>
      <c r="U26" s="33">
        <v>6045.8491488979844</v>
      </c>
      <c r="V26" s="33">
        <v>6849.0719597501566</v>
      </c>
      <c r="W26" s="33">
        <v>6282.2724144710701</v>
      </c>
      <c r="X26" s="26" t="s">
        <v>52</v>
      </c>
      <c r="Y26" s="26" t="s">
        <v>52</v>
      </c>
      <c r="Z26" s="26" t="s">
        <v>52</v>
      </c>
      <c r="AA26" s="33">
        <v>-803.22281085217764</v>
      </c>
      <c r="AB26" s="33">
        <v>0</v>
      </c>
      <c r="AC26" s="33">
        <v>0</v>
      </c>
      <c r="AD26" s="33">
        <v>0</v>
      </c>
      <c r="AE26" s="26" t="s">
        <v>52</v>
      </c>
      <c r="AF26" s="27" t="s">
        <v>52</v>
      </c>
    </row>
    <row r="27" spans="1:32" ht="15" thickBot="1" x14ac:dyDescent="0.4">
      <c r="A27" s="29" t="s">
        <v>69</v>
      </c>
      <c r="B27" s="29" t="s">
        <v>74</v>
      </c>
      <c r="C27" s="29" t="s">
        <v>75</v>
      </c>
      <c r="D27" s="30" t="s">
        <v>24</v>
      </c>
      <c r="E27" s="31"/>
      <c r="F27" s="32"/>
      <c r="G27" s="26" t="s">
        <v>52</v>
      </c>
      <c r="H27" s="33">
        <v>499.99983333333307</v>
      </c>
      <c r="I27" s="33">
        <v>0</v>
      </c>
      <c r="J27" s="33">
        <v>373.161</v>
      </c>
      <c r="K27" s="33">
        <v>0</v>
      </c>
      <c r="L27" s="33">
        <v>379.99983333333353</v>
      </c>
      <c r="M27" s="33">
        <v>0</v>
      </c>
      <c r="N27" s="33">
        <v>268.37792000000002</v>
      </c>
      <c r="O27" s="33">
        <v>0</v>
      </c>
      <c r="P27" s="33">
        <v>99.999999999999957</v>
      </c>
      <c r="Q27" s="33">
        <v>0</v>
      </c>
      <c r="R27" s="33">
        <v>0</v>
      </c>
      <c r="S27" s="33">
        <v>0</v>
      </c>
      <c r="T27" s="26" t="s">
        <v>52</v>
      </c>
      <c r="U27" s="33">
        <v>648.37775333333343</v>
      </c>
      <c r="V27" s="33">
        <v>99.999999999999957</v>
      </c>
      <c r="W27" s="33">
        <v>873.16083333333324</v>
      </c>
      <c r="X27" s="26" t="s">
        <v>52</v>
      </c>
      <c r="Y27" s="26" t="s">
        <v>52</v>
      </c>
      <c r="Z27" s="26" t="s">
        <v>52</v>
      </c>
      <c r="AA27" s="33">
        <v>279.99983333333353</v>
      </c>
      <c r="AB27" s="33">
        <v>0</v>
      </c>
      <c r="AC27" s="33">
        <v>268.37792000000002</v>
      </c>
      <c r="AD27" s="33">
        <v>0</v>
      </c>
      <c r="AE27" s="26" t="s">
        <v>52</v>
      </c>
      <c r="AF27" s="27" t="s">
        <v>52</v>
      </c>
    </row>
    <row r="28" spans="1:32" ht="15" thickBot="1" x14ac:dyDescent="0.4">
      <c r="A28" s="29" t="s">
        <v>69</v>
      </c>
      <c r="B28" s="29" t="s">
        <v>74</v>
      </c>
      <c r="C28" s="29" t="s">
        <v>75</v>
      </c>
      <c r="D28" s="34" t="s">
        <v>5</v>
      </c>
      <c r="E28" s="34"/>
      <c r="F28" s="35"/>
      <c r="G28" s="36" t="s">
        <v>52</v>
      </c>
      <c r="H28" s="37">
        <v>6782.2722478044116</v>
      </c>
      <c r="I28" s="37">
        <v>1505.7209693603511</v>
      </c>
      <c r="J28" s="37">
        <v>12933.717694102121</v>
      </c>
      <c r="K28" s="37">
        <v>58.79999999999994</v>
      </c>
      <c r="L28" s="37">
        <v>6485.8489822313159</v>
      </c>
      <c r="M28" s="37">
        <v>1118.4478494521479</v>
      </c>
      <c r="N28" s="37">
        <v>12533.18745332801</v>
      </c>
      <c r="O28" s="37">
        <v>0</v>
      </c>
      <c r="P28" s="37">
        <v>7029.0719597501611</v>
      </c>
      <c r="Q28" s="37">
        <v>502.5045608398438</v>
      </c>
      <c r="R28" s="37">
        <v>11210.273996911141</v>
      </c>
      <c r="S28" s="37">
        <v>58.800000000000011</v>
      </c>
      <c r="T28" s="36" t="s">
        <v>52</v>
      </c>
      <c r="U28" s="37">
        <v>20137.484285011491</v>
      </c>
      <c r="V28" s="37">
        <v>18800.650517501119</v>
      </c>
      <c r="W28" s="37">
        <v>21280.51091126688</v>
      </c>
      <c r="X28" s="36" t="s">
        <v>52</v>
      </c>
      <c r="Y28" s="36" t="s">
        <v>52</v>
      </c>
      <c r="Z28" s="36" t="s">
        <v>52</v>
      </c>
      <c r="AA28" s="37">
        <v>-543.22297751884525</v>
      </c>
      <c r="AB28" s="37">
        <v>615.94328861230429</v>
      </c>
      <c r="AC28" s="37">
        <v>1322.913456416878</v>
      </c>
      <c r="AD28" s="37">
        <v>-58.800000000000011</v>
      </c>
      <c r="AE28" s="36" t="s">
        <v>52</v>
      </c>
      <c r="AF28" s="38" t="s">
        <v>52</v>
      </c>
    </row>
    <row r="29" spans="1:32" x14ac:dyDescent="0.35">
      <c r="A29" s="29" t="s">
        <v>69</v>
      </c>
      <c r="B29" s="29" t="s">
        <v>74</v>
      </c>
      <c r="C29" s="30" t="s">
        <v>76</v>
      </c>
      <c r="D29" s="31"/>
      <c r="E29" s="31"/>
      <c r="F29" s="32"/>
      <c r="G29" s="26" t="s">
        <v>52</v>
      </c>
      <c r="H29" s="33">
        <v>22475.799403854919</v>
      </c>
      <c r="I29" s="33">
        <v>0</v>
      </c>
      <c r="J29" s="33">
        <v>0</v>
      </c>
      <c r="K29" s="33">
        <v>0</v>
      </c>
      <c r="L29" s="33">
        <v>22475.799403854919</v>
      </c>
      <c r="M29" s="33">
        <v>0</v>
      </c>
      <c r="N29" s="33">
        <v>0</v>
      </c>
      <c r="O29" s="33">
        <v>0</v>
      </c>
      <c r="P29" s="33">
        <v>21714.479450721228</v>
      </c>
      <c r="Q29" s="33">
        <v>0</v>
      </c>
      <c r="R29" s="33">
        <v>0</v>
      </c>
      <c r="S29" s="33">
        <v>0</v>
      </c>
      <c r="T29" s="26" t="s">
        <v>52</v>
      </c>
      <c r="U29" s="33">
        <v>22475.799403854911</v>
      </c>
      <c r="V29" s="33">
        <v>21714.479450721239</v>
      </c>
      <c r="W29" s="33">
        <v>22475.799403854919</v>
      </c>
      <c r="X29" s="26" t="s">
        <v>52</v>
      </c>
      <c r="Y29" s="26" t="s">
        <v>52</v>
      </c>
      <c r="Z29" s="26" t="s">
        <v>52</v>
      </c>
      <c r="AA29" s="33">
        <v>761.31995313369407</v>
      </c>
      <c r="AB29" s="33">
        <v>0</v>
      </c>
      <c r="AC29" s="33">
        <v>0</v>
      </c>
      <c r="AD29" s="33">
        <v>0</v>
      </c>
      <c r="AE29" s="26" t="s">
        <v>52</v>
      </c>
      <c r="AF29" s="27" t="s">
        <v>52</v>
      </c>
    </row>
    <row r="30" spans="1:32" x14ac:dyDescent="0.35">
      <c r="A30" s="29" t="s">
        <v>69</v>
      </c>
      <c r="B30" s="29" t="s">
        <v>74</v>
      </c>
      <c r="C30" s="30" t="s">
        <v>77</v>
      </c>
      <c r="D30" s="31"/>
      <c r="E30" s="31"/>
      <c r="F30" s="32"/>
      <c r="G30" s="26" t="s">
        <v>52</v>
      </c>
      <c r="H30" s="33">
        <v>281.57513</v>
      </c>
      <c r="I30" s="33">
        <v>0</v>
      </c>
      <c r="J30" s="33">
        <v>0</v>
      </c>
      <c r="K30" s="33">
        <v>0</v>
      </c>
      <c r="L30" s="33">
        <v>281.57513</v>
      </c>
      <c r="M30" s="33">
        <v>0</v>
      </c>
      <c r="N30" s="33">
        <v>0</v>
      </c>
      <c r="O30" s="33">
        <v>0</v>
      </c>
      <c r="P30" s="33">
        <v>130</v>
      </c>
      <c r="Q30" s="33">
        <v>0</v>
      </c>
      <c r="R30" s="33">
        <v>0</v>
      </c>
      <c r="S30" s="33">
        <v>0</v>
      </c>
      <c r="T30" s="26" t="s">
        <v>52</v>
      </c>
      <c r="U30" s="33">
        <v>281.57513</v>
      </c>
      <c r="V30" s="33">
        <v>130</v>
      </c>
      <c r="W30" s="33">
        <v>281.57513</v>
      </c>
      <c r="X30" s="26" t="s">
        <v>52</v>
      </c>
      <c r="Y30" s="26" t="s">
        <v>52</v>
      </c>
      <c r="Z30" s="26" t="s">
        <v>52</v>
      </c>
      <c r="AA30" s="33">
        <v>151.57513</v>
      </c>
      <c r="AB30" s="33">
        <v>0</v>
      </c>
      <c r="AC30" s="33">
        <v>0</v>
      </c>
      <c r="AD30" s="33">
        <v>0</v>
      </c>
      <c r="AE30" s="26" t="s">
        <v>52</v>
      </c>
      <c r="AF30" s="27" t="s">
        <v>52</v>
      </c>
    </row>
    <row r="31" spans="1:32" ht="15" thickBot="1" x14ac:dyDescent="0.4">
      <c r="A31" s="29" t="s">
        <v>69</v>
      </c>
      <c r="B31" s="29" t="s">
        <v>74</v>
      </c>
      <c r="C31" s="30" t="s">
        <v>78</v>
      </c>
      <c r="D31" s="31"/>
      <c r="E31" s="31"/>
      <c r="F31" s="32"/>
      <c r="G31" s="26" t="s">
        <v>52</v>
      </c>
      <c r="H31" s="33">
        <v>654.67000000000041</v>
      </c>
      <c r="I31" s="33">
        <v>0</v>
      </c>
      <c r="J31" s="33">
        <v>0</v>
      </c>
      <c r="K31" s="33">
        <v>0</v>
      </c>
      <c r="L31" s="33">
        <v>354.67000000000007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  <c r="U31" s="33">
        <v>354.67000000000007</v>
      </c>
      <c r="V31" s="33">
        <v>0</v>
      </c>
      <c r="W31" s="33">
        <v>654.6700000000003</v>
      </c>
      <c r="X31" s="26" t="s">
        <v>52</v>
      </c>
      <c r="Y31" s="26" t="s">
        <v>52</v>
      </c>
      <c r="Z31" s="26" t="s">
        <v>52</v>
      </c>
      <c r="AA31" s="33">
        <v>354.67000000000007</v>
      </c>
      <c r="AB31" s="33">
        <v>0</v>
      </c>
      <c r="AC31" s="33">
        <v>0</v>
      </c>
      <c r="AD31" s="33">
        <v>0</v>
      </c>
      <c r="AE31" s="26" t="s">
        <v>52</v>
      </c>
      <c r="AF31" s="27" t="s">
        <v>52</v>
      </c>
    </row>
    <row r="32" spans="1:32" ht="15" thickBot="1" x14ac:dyDescent="0.4">
      <c r="A32" s="29" t="s">
        <v>69</v>
      </c>
      <c r="B32" s="29" t="s">
        <v>74</v>
      </c>
      <c r="C32" s="34" t="s">
        <v>5</v>
      </c>
      <c r="D32" s="34"/>
      <c r="E32" s="34"/>
      <c r="F32" s="35"/>
      <c r="G32" s="36" t="s">
        <v>52</v>
      </c>
      <c r="H32" s="37">
        <v>30194.31678165933</v>
      </c>
      <c r="I32" s="37">
        <v>1505.7209693603511</v>
      </c>
      <c r="J32" s="37">
        <v>12933.717694102121</v>
      </c>
      <c r="K32" s="37">
        <v>58.79999999999994</v>
      </c>
      <c r="L32" s="37">
        <v>29597.893516086238</v>
      </c>
      <c r="M32" s="37">
        <v>1118.4478494521479</v>
      </c>
      <c r="N32" s="37">
        <v>12533.18745332801</v>
      </c>
      <c r="O32" s="37">
        <v>0</v>
      </c>
      <c r="P32" s="37">
        <v>28873.551410471391</v>
      </c>
      <c r="Q32" s="37">
        <v>502.5045608398438</v>
      </c>
      <c r="R32" s="37">
        <v>11210.273996911141</v>
      </c>
      <c r="S32" s="37">
        <v>58.800000000000011</v>
      </c>
      <c r="T32" s="36" t="s">
        <v>52</v>
      </c>
      <c r="U32" s="37">
        <v>43249.528818866413</v>
      </c>
      <c r="V32" s="37">
        <v>40645.129968222347</v>
      </c>
      <c r="W32" s="37">
        <v>44692.55544512179</v>
      </c>
      <c r="X32" s="36" t="s">
        <v>52</v>
      </c>
      <c r="Y32" s="36" t="s">
        <v>52</v>
      </c>
      <c r="Z32" s="36" t="s">
        <v>52</v>
      </c>
      <c r="AA32" s="37">
        <v>724.34210561485088</v>
      </c>
      <c r="AB32" s="37">
        <v>615.94328861230429</v>
      </c>
      <c r="AC32" s="37">
        <v>1322.913456416878</v>
      </c>
      <c r="AD32" s="37">
        <v>-58.800000000000011</v>
      </c>
      <c r="AE32" s="36" t="s">
        <v>52</v>
      </c>
      <c r="AF32" s="38" t="s">
        <v>52</v>
      </c>
    </row>
    <row r="33" spans="1:32" ht="15" thickBot="1" x14ac:dyDescent="0.4">
      <c r="A33" s="29" t="s">
        <v>69</v>
      </c>
      <c r="B33" s="34" t="s">
        <v>68</v>
      </c>
      <c r="C33" s="34"/>
      <c r="D33" s="34"/>
      <c r="E33" s="34"/>
      <c r="F33" s="35"/>
      <c r="G33" s="36" t="s">
        <v>52</v>
      </c>
      <c r="H33" s="37">
        <v>103046.69777289841</v>
      </c>
      <c r="I33" s="37">
        <v>1864.5183797607419</v>
      </c>
      <c r="J33" s="37">
        <v>56248.534448448627</v>
      </c>
      <c r="K33" s="37">
        <v>58.79999999999994</v>
      </c>
      <c r="L33" s="37">
        <v>103002.55181219291</v>
      </c>
      <c r="M33" s="37">
        <v>1364.2176421767581</v>
      </c>
      <c r="N33" s="37">
        <v>54797.011771502061</v>
      </c>
      <c r="O33" s="37">
        <v>12</v>
      </c>
      <c r="P33" s="37">
        <v>94234.310729473553</v>
      </c>
      <c r="Q33" s="37">
        <v>710.65037919921883</v>
      </c>
      <c r="R33" s="37">
        <v>53990.285333947271</v>
      </c>
      <c r="S33" s="37">
        <v>78.8</v>
      </c>
      <c r="T33" s="36" t="s">
        <v>52</v>
      </c>
      <c r="U33" s="37">
        <v>159175.7812258717</v>
      </c>
      <c r="V33" s="37">
        <v>149014.04644261999</v>
      </c>
      <c r="W33" s="37">
        <v>161218.5506011078</v>
      </c>
      <c r="X33" s="36" t="s">
        <v>52</v>
      </c>
      <c r="Y33" s="36" t="s">
        <v>52</v>
      </c>
      <c r="Z33" s="36" t="s">
        <v>52</v>
      </c>
      <c r="AA33" s="37">
        <v>8768.2410827193526</v>
      </c>
      <c r="AB33" s="37">
        <v>653.5672629775388</v>
      </c>
      <c r="AC33" s="37">
        <v>806.7264375547893</v>
      </c>
      <c r="AD33" s="37">
        <v>-66.8</v>
      </c>
      <c r="AE33" s="36" t="s">
        <v>52</v>
      </c>
      <c r="AF33" s="38" t="s">
        <v>52</v>
      </c>
    </row>
    <row r="34" spans="1:32" ht="15" thickBot="1" x14ac:dyDescent="0.4">
      <c r="A34" s="39" t="s">
        <v>79</v>
      </c>
      <c r="B34" s="34"/>
      <c r="C34" s="34"/>
      <c r="D34" s="34"/>
      <c r="E34" s="34"/>
      <c r="F34" s="35"/>
      <c r="G34" s="36" t="s">
        <v>52</v>
      </c>
      <c r="H34" s="37">
        <v>-578.0189436985371</v>
      </c>
      <c r="I34" s="37">
        <v>329.56137976074251</v>
      </c>
      <c r="J34" s="37">
        <v>0</v>
      </c>
      <c r="K34" s="37">
        <v>0</v>
      </c>
      <c r="L34" s="37">
        <v>-193.3402674348801</v>
      </c>
      <c r="M34" s="37">
        <v>272.14694217675748</v>
      </c>
      <c r="N34" s="37">
        <v>0</v>
      </c>
      <c r="O34" s="37">
        <v>0</v>
      </c>
      <c r="P34" s="37">
        <v>1595.7740667226051</v>
      </c>
      <c r="Q34" s="37">
        <v>3.7919921911088751E-4</v>
      </c>
      <c r="R34" s="37">
        <v>0</v>
      </c>
      <c r="S34" s="37">
        <v>0</v>
      </c>
      <c r="T34" s="36" t="s">
        <v>52</v>
      </c>
      <c r="U34" s="37">
        <v>78.80667474199646</v>
      </c>
      <c r="V34" s="37">
        <v>1595.774445921792</v>
      </c>
      <c r="W34" s="37">
        <v>-248.45756393768451</v>
      </c>
      <c r="X34" s="36" t="s">
        <v>52</v>
      </c>
      <c r="Y34" s="36" t="s">
        <v>52</v>
      </c>
      <c r="Z34" s="36" t="s">
        <v>52</v>
      </c>
      <c r="AA34" s="37">
        <v>-1789.114334157485</v>
      </c>
      <c r="AB34" s="37">
        <v>272.14656297753851</v>
      </c>
      <c r="AC34" s="37">
        <v>0</v>
      </c>
      <c r="AD34" s="37">
        <v>0</v>
      </c>
      <c r="AE34" s="36" t="s">
        <v>52</v>
      </c>
      <c r="AF34" s="3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Ark2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Anker Nielsen</dc:creator>
  <cp:lastModifiedBy>Jan Anker Nielsen</cp:lastModifiedBy>
  <cp:lastPrinted>2019-10-29T10:16:52Z</cp:lastPrinted>
  <dcterms:created xsi:type="dcterms:W3CDTF">2019-10-29T09:25:37Z</dcterms:created>
  <dcterms:modified xsi:type="dcterms:W3CDTF">2019-11-18T19:19:33Z</dcterms:modified>
</cp:coreProperties>
</file>