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-tech.aau.dk\Department\sekdrev\Økonomi\Budget 2019 Rebudget\Budgetopfølgning\1. periode\MP\"/>
    </mc:Choice>
  </mc:AlternateContent>
  <bookViews>
    <workbookView xWindow="0" yWindow="0" windowWidth="28800" windowHeight="11316"/>
  </bookViews>
  <sheets>
    <sheet name="Ar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" i="1" l="1"/>
  <c r="S51" i="1"/>
  <c r="R51" i="1"/>
  <c r="Q51" i="1"/>
  <c r="T44" i="1"/>
  <c r="S44" i="1"/>
  <c r="R44" i="1"/>
  <c r="Q44" i="1"/>
  <c r="T35" i="1"/>
  <c r="S35" i="1"/>
  <c r="R35" i="1"/>
  <c r="Q27" i="1"/>
  <c r="Q35" i="1" s="1"/>
  <c r="T26" i="1"/>
  <c r="S26" i="1"/>
  <c r="R26" i="1"/>
  <c r="Q26" i="1"/>
  <c r="T20" i="1"/>
  <c r="S20" i="1"/>
  <c r="R20" i="1"/>
  <c r="Q20" i="1"/>
  <c r="T14" i="1"/>
  <c r="S14" i="1"/>
  <c r="R14" i="1"/>
  <c r="Q14" i="1"/>
  <c r="T8" i="1"/>
  <c r="S8" i="1"/>
  <c r="R8" i="1"/>
  <c r="Q8" i="1"/>
  <c r="L2" i="1"/>
  <c r="R22" i="1" l="1"/>
  <c r="S22" i="1"/>
  <c r="S23" i="1" s="1"/>
  <c r="T38" i="1"/>
  <c r="Q38" i="1"/>
  <c r="T22" i="1"/>
  <c r="T23" i="1" s="1"/>
  <c r="R38" i="1"/>
  <c r="Q22" i="1"/>
  <c r="Q23" i="1" s="1"/>
  <c r="S38" i="1"/>
  <c r="R23" i="1"/>
</calcChain>
</file>

<file path=xl/sharedStrings.xml><?xml version="1.0" encoding="utf-8"?>
<sst xmlns="http://schemas.openxmlformats.org/spreadsheetml/2006/main" count="70" uniqueCount="48">
  <si>
    <t>Ankerbudget</t>
  </si>
  <si>
    <t>Realiseret</t>
  </si>
  <si>
    <t>Estimat</t>
  </si>
  <si>
    <t>ART3</t>
  </si>
  <si>
    <t>UK 10</t>
  </si>
  <si>
    <t>UK 90</t>
  </si>
  <si>
    <t>UK 95</t>
  </si>
  <si>
    <t>UK 97</t>
  </si>
  <si>
    <t>1.1 Statstilskud</t>
  </si>
  <si>
    <t>1.2 Salg af varer og tj. ydelser</t>
  </si>
  <si>
    <t>1.3 Tilskudsfin. Aktiviteter</t>
  </si>
  <si>
    <t>Total</t>
  </si>
  <si>
    <t/>
  </si>
  <si>
    <t>2.1.1 Overhead</t>
  </si>
  <si>
    <t>2.1.2 ISO / Int. Handel</t>
  </si>
  <si>
    <t>2.1.3 Medfinansiering</t>
  </si>
  <si>
    <t>2.1.4 Projektregulering</t>
  </si>
  <si>
    <t>2.1.5 Projekt u. underskrift</t>
  </si>
  <si>
    <t>Medfinansiering udstyr (863014)</t>
  </si>
  <si>
    <t>Øvrige</t>
  </si>
  <si>
    <t>Interne køb (art 864xxx)</t>
  </si>
  <si>
    <t>Interne køb (art 865xxx)</t>
  </si>
  <si>
    <t>2.5 Intern Institut</t>
  </si>
  <si>
    <t>3.1.2 Andre forbrugsomkosninger</t>
  </si>
  <si>
    <t>Anlægsinvesteringer (art 35)</t>
  </si>
  <si>
    <t>3.2.1 VIP-løn</t>
  </si>
  <si>
    <t>3.2.2 VIP-frikøb</t>
  </si>
  <si>
    <t>3.2.3 TAP-løn</t>
  </si>
  <si>
    <t>3.2.4 TAP-frikøb</t>
  </si>
  <si>
    <t>3.2.5 Løntilskud mv.</t>
  </si>
  <si>
    <t>3.2.5 Løntilskud mv. (Frikøb)</t>
  </si>
  <si>
    <t>3.2.6 Refusioner</t>
  </si>
  <si>
    <t>3.2.7 AER-bidrag</t>
  </si>
  <si>
    <t>3.3 Andre driftsomkostninger</t>
  </si>
  <si>
    <t>3.4 Af- og nedskrivninger</t>
  </si>
  <si>
    <t>4.1.1 Overhead</t>
  </si>
  <si>
    <t>4.1.2 ISO / Int.handel</t>
  </si>
  <si>
    <t>4.1.3 Medfinansiering</t>
  </si>
  <si>
    <t>4.1.4 Projektregulering</t>
  </si>
  <si>
    <t>4.1.5 Projekt u. underskrift</t>
  </si>
  <si>
    <t>4.2 Interne Bidrag</t>
  </si>
  <si>
    <t>Medfinansiering udstyr (813014)</t>
  </si>
  <si>
    <t>Interne køb (art 814xzx)</t>
  </si>
  <si>
    <t>Interne køb (art 815xxx)</t>
  </si>
  <si>
    <t>Resultat</t>
  </si>
  <si>
    <t>Budgetopfølgning pr. 30/4-2019</t>
  </si>
  <si>
    <t>Omkostninger i alt</t>
  </si>
  <si>
    <t>Indtægter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</si>
</sst>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0#############E+###"/>
    <numFmt numFmtId="165" formatCode="#,##0.0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1" fillId="0" borderId="0" xfId="0" applyFont="1" applyProtection="1"/>
    <xf numFmtId="0" fontId="2" fillId="0" borderId="0" xfId="0" applyNumberFormat="1" applyFont="1" applyProtection="1"/>
    <xf numFmtId="0" fontId="0" fillId="2" borderId="6" xfId="0" applyFill="1" applyBorder="1"/>
    <xf numFmtId="0" fontId="5" fillId="3" borderId="9" xfId="1" applyFont="1" applyFill="1" applyBorder="1" applyProtection="1"/>
    <xf numFmtId="0" fontId="5" fillId="3" borderId="10" xfId="1" applyFont="1" applyFill="1" applyBorder="1" applyProtection="1"/>
    <xf numFmtId="0" fontId="5" fillId="3" borderId="11" xfId="1" applyFont="1" applyFill="1" applyBorder="1" applyProtection="1"/>
    <xf numFmtId="0" fontId="0" fillId="2" borderId="6" xfId="0" applyFill="1" applyBorder="1" applyProtection="1"/>
    <xf numFmtId="0" fontId="0" fillId="2" borderId="12" xfId="0" applyFill="1" applyBorder="1" applyProtection="1"/>
    <xf numFmtId="0" fontId="5" fillId="4" borderId="14" xfId="1" applyFont="1" applyFill="1" applyBorder="1" applyProtection="1"/>
    <xf numFmtId="3" fontId="5" fillId="4" borderId="13" xfId="2" applyNumberFormat="1" applyFont="1" applyFill="1" applyBorder="1" applyProtection="1"/>
    <xf numFmtId="3" fontId="5" fillId="4" borderId="13" xfId="1" applyNumberFormat="1" applyFont="1" applyFill="1" applyBorder="1" applyProtection="1"/>
    <xf numFmtId="3" fontId="5" fillId="4" borderId="13" xfId="1" applyNumberFormat="1" applyFont="1" applyFill="1" applyBorder="1" applyProtection="1">
      <protection locked="0"/>
    </xf>
    <xf numFmtId="3" fontId="5" fillId="4" borderId="14" xfId="1" applyNumberFormat="1" applyFont="1" applyFill="1" applyBorder="1" applyProtection="1">
      <protection locked="0"/>
    </xf>
    <xf numFmtId="0" fontId="5" fillId="4" borderId="17" xfId="1" applyFont="1" applyFill="1" applyBorder="1" applyProtection="1"/>
    <xf numFmtId="0" fontId="5" fillId="5" borderId="18" xfId="1" applyFont="1" applyFill="1" applyBorder="1" applyProtection="1"/>
    <xf numFmtId="3" fontId="5" fillId="5" borderId="19" xfId="2" applyNumberFormat="1" applyFont="1" applyFill="1" applyBorder="1" applyProtection="1"/>
    <xf numFmtId="3" fontId="5" fillId="5" borderId="8" xfId="2" applyNumberFormat="1" applyFont="1" applyFill="1" applyBorder="1" applyProtection="1"/>
    <xf numFmtId="3" fontId="5" fillId="5" borderId="9" xfId="2" applyNumberFormat="1" applyFont="1" applyFill="1" applyBorder="1" applyProtection="1"/>
    <xf numFmtId="0" fontId="5" fillId="4" borderId="21" xfId="1" applyFont="1" applyFill="1" applyBorder="1" applyProtection="1"/>
    <xf numFmtId="0" fontId="5" fillId="6" borderId="11" xfId="1" applyFont="1" applyFill="1" applyBorder="1" applyProtection="1"/>
    <xf numFmtId="0" fontId="5" fillId="7" borderId="11" xfId="1" applyFont="1" applyFill="1" applyBorder="1" applyProtection="1"/>
    <xf numFmtId="3" fontId="5" fillId="7" borderId="19" xfId="2" applyNumberFormat="1" applyFont="1" applyFill="1" applyBorder="1" applyProtection="1"/>
    <xf numFmtId="3" fontId="5" fillId="7" borderId="8" xfId="2" applyNumberFormat="1" applyFont="1" applyFill="1" applyBorder="1" applyProtection="1"/>
    <xf numFmtId="3" fontId="5" fillId="7" borderId="9" xfId="2" applyNumberFormat="1" applyFont="1" applyFill="1" applyBorder="1" applyProtection="1"/>
    <xf numFmtId="3" fontId="5" fillId="4" borderId="13" xfId="2" applyNumberFormat="1" applyFont="1" applyFill="1" applyBorder="1" applyProtection="1">
      <protection locked="0"/>
    </xf>
    <xf numFmtId="3" fontId="5" fillId="7" borderId="19" xfId="2" applyNumberFormat="1" applyFont="1" applyFill="1" applyBorder="1" applyProtection="1">
      <protection locked="0"/>
    </xf>
    <xf numFmtId="3" fontId="5" fillId="4" borderId="20" xfId="1" applyNumberFormat="1" applyFont="1" applyFill="1" applyBorder="1" applyProtection="1">
      <protection locked="0"/>
    </xf>
    <xf numFmtId="0" fontId="5" fillId="5" borderId="22" xfId="1" applyFont="1" applyFill="1" applyBorder="1" applyAlignment="1" applyProtection="1"/>
    <xf numFmtId="0" fontId="5" fillId="4" borderId="25" xfId="1" applyFont="1" applyFill="1" applyBorder="1" applyProtection="1"/>
    <xf numFmtId="0" fontId="5" fillId="4" borderId="15" xfId="1" applyFont="1" applyFill="1" applyBorder="1" applyProtection="1"/>
    <xf numFmtId="0" fontId="5" fillId="4" borderId="16" xfId="1" applyFont="1" applyFill="1" applyBorder="1" applyProtection="1"/>
    <xf numFmtId="3" fontId="5" fillId="4" borderId="26" xfId="1" applyNumberFormat="1" applyFont="1" applyFill="1" applyBorder="1" applyProtection="1">
      <protection locked="0"/>
    </xf>
    <xf numFmtId="3" fontId="5" fillId="4" borderId="27" xfId="1" applyNumberFormat="1" applyFont="1" applyFill="1" applyBorder="1" applyProtection="1">
      <protection locked="0"/>
    </xf>
    <xf numFmtId="164" fontId="6" fillId="4" borderId="15" xfId="1" applyNumberFormat="1" applyFont="1" applyFill="1" applyBorder="1" applyProtection="1"/>
    <xf numFmtId="0" fontId="5" fillId="6" borderId="28" xfId="1" applyFont="1" applyFill="1" applyBorder="1" applyProtection="1"/>
    <xf numFmtId="3" fontId="0" fillId="2" borderId="12" xfId="0" applyNumberFormat="1" applyFill="1" applyBorder="1" applyProtection="1"/>
    <xf numFmtId="0" fontId="5" fillId="8" borderId="23" xfId="1" applyFont="1" applyFill="1" applyBorder="1" applyAlignment="1" applyProtection="1"/>
    <xf numFmtId="4" fontId="0" fillId="0" borderId="0" xfId="0" applyNumberFormat="1"/>
    <xf numFmtId="165" fontId="0" fillId="0" borderId="0" xfId="0" applyNumberFormat="1"/>
    <xf numFmtId="3" fontId="5" fillId="9" borderId="30" xfId="1" applyNumberFormat="1" applyFont="1" applyFill="1" applyBorder="1" applyProtection="1">
      <protection locked="0"/>
    </xf>
    <xf numFmtId="3" fontId="5" fillId="9" borderId="18" xfId="1" applyNumberFormat="1" applyFont="1" applyFill="1" applyBorder="1" applyProtection="1">
      <protection locked="0"/>
    </xf>
    <xf numFmtId="3" fontId="5" fillId="9" borderId="30" xfId="1" applyNumberFormat="1" applyFont="1" applyFill="1" applyBorder="1" applyProtection="1"/>
    <xf numFmtId="3" fontId="5" fillId="9" borderId="18" xfId="1" applyNumberFormat="1" applyFont="1" applyFill="1" applyBorder="1" applyProtection="1"/>
    <xf numFmtId="0" fontId="5" fillId="9" borderId="30" xfId="1" applyFont="1" applyFill="1" applyBorder="1" applyProtection="1"/>
    <xf numFmtId="3" fontId="5" fillId="8" borderId="24" xfId="2" applyNumberFormat="1" applyFont="1" applyFill="1" applyBorder="1" applyProtection="1"/>
    <xf numFmtId="0" fontId="5" fillId="8" borderId="14" xfId="1" applyFont="1" applyFill="1" applyBorder="1" applyProtection="1"/>
    <xf numFmtId="3" fontId="5" fillId="8" borderId="13" xfId="2" applyNumberFormat="1" applyFont="1" applyFill="1" applyBorder="1" applyProtection="1"/>
    <xf numFmtId="3" fontId="5" fillId="8" borderId="29" xfId="1" applyNumberFormat="1" applyFont="1" applyFill="1" applyBorder="1" applyProtection="1"/>
    <xf numFmtId="3" fontId="5" fillId="8" borderId="13" xfId="1" applyNumberFormat="1" applyFont="1" applyFill="1" applyBorder="1" applyProtection="1"/>
    <xf numFmtId="3" fontId="5" fillId="8" borderId="14" xfId="1" applyNumberFormat="1" applyFont="1" applyFill="1" applyBorder="1" applyProtection="1"/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P%201.%20periode%20-%20M&#229;neds-%20og%20periodeopf&#248;lgning%202019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jekliste og kontrol"/>
      <sheetName val="Dashboard"/>
      <sheetName val="Resultatopgørelse for periode"/>
      <sheetName val="Opslag på arter"/>
      <sheetName val="Estimat qlikview"/>
      <sheetName val="Kontroller_qv"/>
      <sheetName val="Tjekliste_qv"/>
      <sheetName val="Budget og estimat for året"/>
      <sheetName val="Periode - ankerbudget"/>
      <sheetName val="Periode - flydende budget"/>
      <sheetName val="År - ankerbudget"/>
      <sheetName val="År - flydende budget"/>
      <sheetName val="Forrige år - ankerbudget"/>
      <sheetName val="Opslags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view="pageBreakPreview" zoomScale="130" zoomScaleNormal="100" zoomScaleSheetLayoutView="130" workbookViewId="0">
      <selection activeCell="Q53" sqref="Q53"/>
    </sheetView>
  </sheetViews>
  <sheetFormatPr defaultRowHeight="14.4" x14ac:dyDescent="0.3"/>
  <cols>
    <col min="1" max="1" width="22" customWidth="1"/>
    <col min="2" max="2" width="6.109375" bestFit="1" customWidth="1"/>
    <col min="3" max="4" width="6.33203125" customWidth="1"/>
    <col min="5" max="5" width="5.88671875" customWidth="1"/>
    <col min="6" max="6" width="1.6640625" customWidth="1"/>
    <col min="7" max="7" width="6.109375" customWidth="1"/>
    <col min="8" max="8" width="5.109375" customWidth="1"/>
    <col min="9" max="9" width="6.44140625" customWidth="1"/>
    <col min="10" max="10" width="4.88671875" customWidth="1"/>
    <col min="11" max="11" width="1.33203125" customWidth="1"/>
    <col min="12" max="12" width="7" customWidth="1"/>
    <col min="13" max="13" width="7.33203125" customWidth="1"/>
    <col min="14" max="15" width="6.6640625" customWidth="1"/>
    <col min="16" max="16" width="0.88671875" customWidth="1"/>
    <col min="17" max="17" width="6.6640625" customWidth="1"/>
    <col min="18" max="18" width="6" customWidth="1"/>
    <col min="19" max="19" width="7" customWidth="1"/>
    <col min="20" max="20" width="7.109375" customWidth="1"/>
  </cols>
  <sheetData>
    <row r="1" spans="1:20" ht="15" thickBot="1" x14ac:dyDescent="0.35">
      <c r="A1" s="1"/>
    </row>
    <row r="2" spans="1:20" ht="18" x14ac:dyDescent="0.35">
      <c r="A2" s="2"/>
      <c r="B2" s="54" t="s">
        <v>45</v>
      </c>
      <c r="C2" s="55"/>
      <c r="D2" s="55"/>
      <c r="E2" s="55"/>
      <c r="F2" s="55"/>
      <c r="G2" s="55"/>
      <c r="H2" s="55"/>
      <c r="I2" s="55"/>
      <c r="J2" s="55"/>
      <c r="L2" s="54" t="str">
        <f>CONCATENATE('[1]Tjekliste og kontrol'!C5," - for året")</f>
        <v xml:space="preserve"> - for året</v>
      </c>
      <c r="M2" s="55"/>
      <c r="N2" s="55"/>
      <c r="O2" s="55"/>
      <c r="P2" s="55"/>
      <c r="Q2" s="55"/>
      <c r="R2" s="55"/>
      <c r="S2" s="55"/>
      <c r="T2" s="55"/>
    </row>
    <row r="3" spans="1:20" ht="18.600000000000001" thickBot="1" x14ac:dyDescent="0.35">
      <c r="A3" s="1"/>
      <c r="B3" s="56" t="s">
        <v>0</v>
      </c>
      <c r="C3" s="52"/>
      <c r="D3" s="52"/>
      <c r="E3" s="53"/>
      <c r="F3" s="3"/>
      <c r="G3" s="51" t="s">
        <v>1</v>
      </c>
      <c r="H3" s="52"/>
      <c r="I3" s="52"/>
      <c r="J3" s="53"/>
      <c r="L3" s="56" t="s">
        <v>0</v>
      </c>
      <c r="M3" s="52"/>
      <c r="N3" s="52"/>
      <c r="O3" s="53"/>
      <c r="P3" s="3"/>
      <c r="Q3" s="51" t="s">
        <v>2</v>
      </c>
      <c r="R3" s="52"/>
      <c r="S3" s="52"/>
      <c r="T3" s="53"/>
    </row>
    <row r="4" spans="1:20" ht="15" thickBot="1" x14ac:dyDescent="0.35">
      <c r="A4" s="4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7"/>
      <c r="G4" s="5" t="s">
        <v>4</v>
      </c>
      <c r="H4" s="5" t="s">
        <v>5</v>
      </c>
      <c r="I4" s="5" t="s">
        <v>6</v>
      </c>
      <c r="J4" s="6" t="s">
        <v>7</v>
      </c>
      <c r="K4" s="8"/>
      <c r="L4" s="5" t="s">
        <v>4</v>
      </c>
      <c r="M4" s="5" t="s">
        <v>5</v>
      </c>
      <c r="N4" s="5" t="s">
        <v>6</v>
      </c>
      <c r="O4" s="6" t="s">
        <v>7</v>
      </c>
      <c r="P4" s="7"/>
      <c r="Q4" s="5" t="s">
        <v>4</v>
      </c>
      <c r="R4" s="5" t="s">
        <v>5</v>
      </c>
      <c r="S4" s="5" t="s">
        <v>6</v>
      </c>
      <c r="T4" s="6" t="s">
        <v>7</v>
      </c>
    </row>
    <row r="5" spans="1:20" x14ac:dyDescent="0.3">
      <c r="A5" s="9" t="s">
        <v>8</v>
      </c>
      <c r="B5" s="10">
        <v>-27098.835999999999</v>
      </c>
      <c r="C5" s="10">
        <v>0</v>
      </c>
      <c r="D5" s="10">
        <v>0</v>
      </c>
      <c r="E5" s="10">
        <v>0</v>
      </c>
      <c r="F5" s="8"/>
      <c r="G5" s="10">
        <v>-27098.835999999999</v>
      </c>
      <c r="H5" s="10">
        <v>0</v>
      </c>
      <c r="I5" s="10">
        <v>0</v>
      </c>
      <c r="J5" s="10">
        <v>0</v>
      </c>
      <c r="K5" s="8"/>
      <c r="L5" s="11">
        <v>-81296.508000000002</v>
      </c>
      <c r="M5" s="11">
        <v>0</v>
      </c>
      <c r="N5" s="11">
        <v>0</v>
      </c>
      <c r="O5" s="11">
        <v>0</v>
      </c>
      <c r="P5" s="8"/>
      <c r="Q5" s="12">
        <v>-81296.508000000002</v>
      </c>
      <c r="R5" s="12">
        <v>0</v>
      </c>
      <c r="S5" s="12">
        <v>0</v>
      </c>
      <c r="T5" s="13">
        <v>0</v>
      </c>
    </row>
    <row r="6" spans="1:20" x14ac:dyDescent="0.3">
      <c r="A6" s="9" t="s">
        <v>9</v>
      </c>
      <c r="B6" s="10">
        <v>-26.666666666666679</v>
      </c>
      <c r="C6" s="10">
        <v>-1036.0123333333329</v>
      </c>
      <c r="D6" s="10">
        <v>0</v>
      </c>
      <c r="E6" s="10">
        <v>0</v>
      </c>
      <c r="F6" s="8"/>
      <c r="G6" s="10">
        <v>-81.24709</v>
      </c>
      <c r="H6" s="10">
        <v>-725.50794999999994</v>
      </c>
      <c r="I6" s="10">
        <v>0</v>
      </c>
      <c r="J6" s="10">
        <v>0</v>
      </c>
      <c r="K6" s="8"/>
      <c r="L6" s="11">
        <v>-183.99999999999989</v>
      </c>
      <c r="M6" s="11">
        <v>-1542.864</v>
      </c>
      <c r="N6" s="11">
        <v>0</v>
      </c>
      <c r="O6" s="11">
        <v>0</v>
      </c>
      <c r="P6" s="8"/>
      <c r="Q6" s="12">
        <v>-183.99999999999989</v>
      </c>
      <c r="R6" s="12">
        <v>-1542.864</v>
      </c>
      <c r="S6" s="12">
        <v>0</v>
      </c>
      <c r="T6" s="13">
        <v>0</v>
      </c>
    </row>
    <row r="7" spans="1:20" ht="15" thickBot="1" x14ac:dyDescent="0.35">
      <c r="A7" s="14" t="s">
        <v>10</v>
      </c>
      <c r="B7" s="10">
        <v>0</v>
      </c>
      <c r="C7" s="10">
        <v>0</v>
      </c>
      <c r="D7" s="10">
        <v>-19756.76078623897</v>
      </c>
      <c r="E7" s="10">
        <v>-305.357585611979</v>
      </c>
      <c r="F7" s="8"/>
      <c r="G7" s="10">
        <v>0</v>
      </c>
      <c r="H7" s="10">
        <v>0</v>
      </c>
      <c r="I7" s="10">
        <v>-15174.54423</v>
      </c>
      <c r="J7" s="10">
        <v>-56.67257</v>
      </c>
      <c r="K7" s="8"/>
      <c r="L7" s="11">
        <v>0</v>
      </c>
      <c r="M7" s="11">
        <v>0</v>
      </c>
      <c r="N7" s="11">
        <v>-57846.218085006018</v>
      </c>
      <c r="O7" s="11">
        <v>-1254.2021380327981</v>
      </c>
      <c r="P7" s="8"/>
      <c r="Q7" s="12">
        <v>0</v>
      </c>
      <c r="R7" s="12">
        <v>0</v>
      </c>
      <c r="S7" s="12">
        <v>-56039.631864441319</v>
      </c>
      <c r="T7" s="12">
        <v>-1254.2021380327981</v>
      </c>
    </row>
    <row r="8" spans="1:20" ht="15" thickBot="1" x14ac:dyDescent="0.35">
      <c r="A8" s="15" t="s">
        <v>12</v>
      </c>
      <c r="B8" s="16">
        <v>-27125.502666666667</v>
      </c>
      <c r="C8" s="16">
        <v>-1036.0123333333329</v>
      </c>
      <c r="D8" s="17">
        <v>-19756.76078623897</v>
      </c>
      <c r="E8" s="18">
        <v>-305.357585611979</v>
      </c>
      <c r="F8" s="8"/>
      <c r="G8" s="16">
        <v>-27180.08309</v>
      </c>
      <c r="H8" s="16">
        <v>-725.50794999999994</v>
      </c>
      <c r="I8" s="17">
        <v>-15174.54423</v>
      </c>
      <c r="J8" s="18">
        <v>-56.67257</v>
      </c>
      <c r="K8" s="8"/>
      <c r="L8" s="16">
        <v>-81480.508000000002</v>
      </c>
      <c r="M8" s="16">
        <v>-1542.864</v>
      </c>
      <c r="N8" s="17">
        <v>-57846.218085006018</v>
      </c>
      <c r="O8" s="18">
        <v>-1254.2021380327981</v>
      </c>
      <c r="P8" s="8"/>
      <c r="Q8" s="16">
        <f>SUBTOTAL(9,Q5:Q7)</f>
        <v>-81480.508000000002</v>
      </c>
      <c r="R8" s="16">
        <f t="shared" ref="R8:T8" si="0">SUBTOTAL(9,R5:R7)</f>
        <v>-1542.864</v>
      </c>
      <c r="S8" s="16">
        <f t="shared" si="0"/>
        <v>-56039.631864441319</v>
      </c>
      <c r="T8" s="16">
        <f t="shared" si="0"/>
        <v>-1254.2021380327981</v>
      </c>
    </row>
    <row r="9" spans="1:20" x14ac:dyDescent="0.3">
      <c r="A9" s="19" t="s">
        <v>13</v>
      </c>
      <c r="B9" s="10">
        <v>-5372.8287366840568</v>
      </c>
      <c r="C9" s="10">
        <v>0</v>
      </c>
      <c r="D9" s="10">
        <v>0</v>
      </c>
      <c r="E9" s="10">
        <v>0</v>
      </c>
      <c r="F9" s="8"/>
      <c r="G9" s="10">
        <v>-3661.53006</v>
      </c>
      <c r="H9" s="10">
        <v>0</v>
      </c>
      <c r="I9" s="10">
        <v>0</v>
      </c>
      <c r="J9" s="10">
        <v>0</v>
      </c>
      <c r="K9" s="8"/>
      <c r="L9" s="11">
        <v>-14723.79352212463</v>
      </c>
      <c r="M9" s="11">
        <v>0</v>
      </c>
      <c r="N9" s="11">
        <v>0</v>
      </c>
      <c r="O9" s="11">
        <v>0</v>
      </c>
      <c r="P9" s="8"/>
      <c r="Q9" s="12">
        <v>-14607.238531007781</v>
      </c>
      <c r="R9" s="12">
        <v>0</v>
      </c>
      <c r="S9" s="12">
        <v>0</v>
      </c>
      <c r="T9" s="13">
        <v>0</v>
      </c>
    </row>
    <row r="10" spans="1:20" x14ac:dyDescent="0.3">
      <c r="A10" s="19" t="s">
        <v>14</v>
      </c>
      <c r="B10" s="10">
        <v>-918.73833333333357</v>
      </c>
      <c r="C10" s="10">
        <v>0</v>
      </c>
      <c r="D10" s="10">
        <v>0</v>
      </c>
      <c r="E10" s="10">
        <v>0</v>
      </c>
      <c r="F10" s="8"/>
      <c r="G10" s="10">
        <v>-546.94854000000009</v>
      </c>
      <c r="H10" s="10">
        <v>0</v>
      </c>
      <c r="I10" s="10">
        <v>0</v>
      </c>
      <c r="J10" s="10">
        <v>0</v>
      </c>
      <c r="K10" s="8"/>
      <c r="L10" s="11">
        <v>-2456.1420000000003</v>
      </c>
      <c r="M10" s="11">
        <v>0</v>
      </c>
      <c r="N10" s="11">
        <v>0</v>
      </c>
      <c r="O10" s="11">
        <v>0</v>
      </c>
      <c r="P10" s="8"/>
      <c r="Q10" s="12">
        <v>-2456.1419999999989</v>
      </c>
      <c r="R10" s="12">
        <v>0</v>
      </c>
      <c r="S10" s="12">
        <v>0</v>
      </c>
      <c r="T10" s="13">
        <v>0</v>
      </c>
    </row>
    <row r="11" spans="1:20" x14ac:dyDescent="0.3">
      <c r="A11" s="19" t="s">
        <v>15</v>
      </c>
      <c r="B11" s="10">
        <v>0</v>
      </c>
      <c r="C11" s="10">
        <v>0</v>
      </c>
      <c r="D11" s="10">
        <v>-1908.3158210144484</v>
      </c>
      <c r="E11" s="10">
        <v>0</v>
      </c>
      <c r="F11" s="8"/>
      <c r="G11" s="10">
        <v>0</v>
      </c>
      <c r="H11" s="10">
        <v>0</v>
      </c>
      <c r="I11" s="10">
        <v>-957.84590000000003</v>
      </c>
      <c r="J11" s="10">
        <v>0</v>
      </c>
      <c r="K11" s="8"/>
      <c r="L11" s="11">
        <v>0</v>
      </c>
      <c r="M11" s="11">
        <v>0</v>
      </c>
      <c r="N11" s="11">
        <v>-7335.8561233554128</v>
      </c>
      <c r="O11" s="11">
        <v>0</v>
      </c>
      <c r="P11" s="8"/>
      <c r="Q11" s="12">
        <v>0</v>
      </c>
      <c r="R11" s="12">
        <v>0</v>
      </c>
      <c r="S11" s="12">
        <v>-8374.7973331384237</v>
      </c>
      <c r="T11" s="13">
        <v>0</v>
      </c>
    </row>
    <row r="12" spans="1:20" x14ac:dyDescent="0.3">
      <c r="A12" s="19" t="s">
        <v>16</v>
      </c>
      <c r="B12" s="10">
        <v>-255.15199999999999</v>
      </c>
      <c r="C12" s="10">
        <v>0</v>
      </c>
      <c r="D12" s="10">
        <v>-311.74466666666672</v>
      </c>
      <c r="E12" s="10">
        <v>0</v>
      </c>
      <c r="F12" s="8"/>
      <c r="G12" s="10">
        <v>-1.75634</v>
      </c>
      <c r="H12" s="10">
        <v>0</v>
      </c>
      <c r="I12" s="10">
        <v>-276.65499999999997</v>
      </c>
      <c r="J12" s="10">
        <v>0</v>
      </c>
      <c r="K12" s="8"/>
      <c r="L12" s="11">
        <v>-377.661</v>
      </c>
      <c r="M12" s="11">
        <v>0</v>
      </c>
      <c r="N12" s="11">
        <v>-500</v>
      </c>
      <c r="O12" s="11">
        <v>0</v>
      </c>
      <c r="P12" s="8"/>
      <c r="Q12" s="12">
        <v>-377.661</v>
      </c>
      <c r="R12" s="12">
        <v>0</v>
      </c>
      <c r="S12" s="12">
        <v>-500</v>
      </c>
      <c r="T12" s="13">
        <v>0</v>
      </c>
    </row>
    <row r="13" spans="1:20" ht="15" thickBot="1" x14ac:dyDescent="0.35">
      <c r="A13" s="19" t="s">
        <v>17</v>
      </c>
      <c r="B13" s="10">
        <v>0</v>
      </c>
      <c r="C13" s="10">
        <v>0</v>
      </c>
      <c r="D13" s="10">
        <v>0</v>
      </c>
      <c r="E13" s="10">
        <v>0</v>
      </c>
      <c r="F13" s="8"/>
      <c r="G13" s="10">
        <v>0</v>
      </c>
      <c r="H13" s="10">
        <v>0</v>
      </c>
      <c r="I13" s="10">
        <v>-107.14109999999999</v>
      </c>
      <c r="J13" s="10">
        <v>0</v>
      </c>
      <c r="K13" s="8"/>
      <c r="L13" s="11">
        <v>0</v>
      </c>
      <c r="M13" s="11">
        <v>0</v>
      </c>
      <c r="N13" s="11">
        <v>0</v>
      </c>
      <c r="O13" s="11">
        <v>0</v>
      </c>
      <c r="P13" s="8"/>
      <c r="Q13" s="12">
        <v>0</v>
      </c>
      <c r="R13" s="12">
        <v>0</v>
      </c>
      <c r="S13" s="12">
        <v>0</v>
      </c>
      <c r="T13" s="13">
        <v>0</v>
      </c>
    </row>
    <row r="14" spans="1:20" ht="15" thickBot="1" x14ac:dyDescent="0.35">
      <c r="A14" s="21" t="s">
        <v>11</v>
      </c>
      <c r="B14" s="22">
        <v>-6546.7190700173905</v>
      </c>
      <c r="C14" s="23">
        <v>0</v>
      </c>
      <c r="D14" s="23">
        <v>-2220.0604876811149</v>
      </c>
      <c r="E14" s="24">
        <v>0</v>
      </c>
      <c r="F14" s="8"/>
      <c r="G14" s="22">
        <v>-4210.2349400000003</v>
      </c>
      <c r="H14" s="23">
        <v>0</v>
      </c>
      <c r="I14" s="23">
        <v>-1341.6420000000001</v>
      </c>
      <c r="J14" s="24">
        <v>0</v>
      </c>
      <c r="K14" s="8"/>
      <c r="L14" s="22">
        <v>-17557.59652212463</v>
      </c>
      <c r="M14" s="23">
        <v>0</v>
      </c>
      <c r="N14" s="23">
        <v>-7835.8561233554128</v>
      </c>
      <c r="O14" s="24">
        <v>0</v>
      </c>
      <c r="P14" s="8"/>
      <c r="Q14" s="22">
        <f>SUBTOTAL(9,Q9:Q13)</f>
        <v>-17441.041531007781</v>
      </c>
      <c r="R14" s="22">
        <f t="shared" ref="R14:T14" si="1">SUBTOTAL(9,R9:R13)</f>
        <v>0</v>
      </c>
      <c r="S14" s="22">
        <f t="shared" si="1"/>
        <v>-8874.7973331384237</v>
      </c>
      <c r="T14" s="22">
        <f t="shared" si="1"/>
        <v>0</v>
      </c>
    </row>
    <row r="15" spans="1:20" x14ac:dyDescent="0.3">
      <c r="A15" s="19" t="s">
        <v>18</v>
      </c>
      <c r="B15" s="10">
        <v>0</v>
      </c>
      <c r="C15" s="10">
        <v>0</v>
      </c>
      <c r="D15" s="10">
        <v>0</v>
      </c>
      <c r="E15" s="10">
        <v>0</v>
      </c>
      <c r="F15" s="8"/>
      <c r="G15" s="10">
        <v>0</v>
      </c>
      <c r="H15" s="10">
        <v>0</v>
      </c>
      <c r="I15" s="10">
        <v>0</v>
      </c>
      <c r="J15" s="10">
        <v>0</v>
      </c>
      <c r="K15" s="8"/>
      <c r="L15" s="10">
        <v>-3200</v>
      </c>
      <c r="M15" s="10">
        <v>0</v>
      </c>
      <c r="N15" s="10">
        <v>0</v>
      </c>
      <c r="O15" s="10">
        <v>0</v>
      </c>
      <c r="P15" s="8"/>
      <c r="Q15" s="25">
        <v>-3200</v>
      </c>
      <c r="R15" s="25">
        <v>0</v>
      </c>
      <c r="S15" s="25">
        <v>0</v>
      </c>
      <c r="T15" s="25">
        <v>0</v>
      </c>
    </row>
    <row r="16" spans="1:20" ht="15" thickBot="1" x14ac:dyDescent="0.35">
      <c r="A16" s="19" t="s">
        <v>19</v>
      </c>
      <c r="B16" s="10">
        <v>-1257.99933333333</v>
      </c>
      <c r="C16" s="10">
        <v>0</v>
      </c>
      <c r="D16" s="10">
        <v>0</v>
      </c>
      <c r="E16" s="10">
        <v>0</v>
      </c>
      <c r="F16" s="8"/>
      <c r="G16" s="10">
        <v>-1436.9385</v>
      </c>
      <c r="H16" s="10">
        <v>0</v>
      </c>
      <c r="I16" s="10">
        <v>0</v>
      </c>
      <c r="J16" s="10">
        <v>0</v>
      </c>
      <c r="K16" s="8"/>
      <c r="L16" s="10">
        <v>-3623.9999999999909</v>
      </c>
      <c r="M16" s="10">
        <v>0</v>
      </c>
      <c r="N16" s="10">
        <v>0</v>
      </c>
      <c r="O16" s="10">
        <v>0</v>
      </c>
      <c r="P16" s="8"/>
      <c r="Q16" s="25">
        <v>-3623.99999999999</v>
      </c>
      <c r="R16" s="25">
        <v>0</v>
      </c>
      <c r="S16" s="25">
        <v>0</v>
      </c>
      <c r="T16" s="25">
        <v>0</v>
      </c>
    </row>
    <row r="17" spans="1:20" ht="15" thickBot="1" x14ac:dyDescent="0.35">
      <c r="A17" s="21" t="s">
        <v>11</v>
      </c>
      <c r="B17" s="22">
        <v>-1257.99933333333</v>
      </c>
      <c r="C17" s="22">
        <v>0</v>
      </c>
      <c r="D17" s="22">
        <v>0</v>
      </c>
      <c r="E17" s="22">
        <v>0</v>
      </c>
      <c r="F17" s="8"/>
      <c r="G17" s="22">
        <v>-1436.9385</v>
      </c>
      <c r="H17" s="22">
        <v>0</v>
      </c>
      <c r="I17" s="22">
        <v>0</v>
      </c>
      <c r="J17" s="22">
        <v>0</v>
      </c>
      <c r="K17" s="8"/>
      <c r="L17" s="22">
        <v>-6823.9999999999909</v>
      </c>
      <c r="M17" s="22">
        <v>0</v>
      </c>
      <c r="N17" s="22">
        <v>0</v>
      </c>
      <c r="O17" s="22">
        <v>0</v>
      </c>
      <c r="P17" s="8"/>
      <c r="Q17" s="26">
        <v>-6823.99999999999</v>
      </c>
      <c r="R17" s="26">
        <v>0</v>
      </c>
      <c r="S17" s="26">
        <v>0</v>
      </c>
      <c r="T17" s="26">
        <v>0</v>
      </c>
    </row>
    <row r="18" spans="1:20" x14ac:dyDescent="0.3">
      <c r="A18" s="19" t="s">
        <v>20</v>
      </c>
      <c r="B18" s="10">
        <v>-77.016999999999996</v>
      </c>
      <c r="C18" s="10">
        <v>0</v>
      </c>
      <c r="D18" s="10">
        <v>0</v>
      </c>
      <c r="E18" s="10">
        <v>0</v>
      </c>
      <c r="F18" s="8"/>
      <c r="G18" s="10">
        <v>-65.382999999999996</v>
      </c>
      <c r="H18" s="10">
        <v>0</v>
      </c>
      <c r="I18" s="10">
        <v>0</v>
      </c>
      <c r="J18" s="10">
        <v>0</v>
      </c>
      <c r="K18" s="8"/>
      <c r="L18" s="10">
        <v>-77.016999999999996</v>
      </c>
      <c r="M18" s="10">
        <v>0</v>
      </c>
      <c r="N18" s="10">
        <v>0</v>
      </c>
      <c r="O18" s="10">
        <v>0</v>
      </c>
      <c r="P18" s="8"/>
      <c r="Q18" s="25">
        <v>-77.016999999999996</v>
      </c>
      <c r="R18" s="25">
        <v>0</v>
      </c>
      <c r="S18" s="25">
        <v>0</v>
      </c>
      <c r="T18" s="25">
        <v>0</v>
      </c>
    </row>
    <row r="19" spans="1:20" ht="15" thickBot="1" x14ac:dyDescent="0.35">
      <c r="A19" s="19" t="s">
        <v>21</v>
      </c>
      <c r="B19" s="10">
        <v>-83.75</v>
      </c>
      <c r="C19" s="10">
        <v>0</v>
      </c>
      <c r="D19" s="10">
        <v>0</v>
      </c>
      <c r="E19" s="10">
        <v>0</v>
      </c>
      <c r="F19" s="8"/>
      <c r="G19" s="10">
        <v>-83.75</v>
      </c>
      <c r="H19" s="10">
        <v>0</v>
      </c>
      <c r="I19" s="10">
        <v>0</v>
      </c>
      <c r="J19" s="10">
        <v>0</v>
      </c>
      <c r="K19" s="8"/>
      <c r="L19" s="10">
        <v>-83.75</v>
      </c>
      <c r="M19" s="10">
        <v>0</v>
      </c>
      <c r="N19" s="10">
        <v>0</v>
      </c>
      <c r="O19" s="10">
        <v>0</v>
      </c>
      <c r="P19" s="8"/>
      <c r="Q19" s="25">
        <v>-83.75</v>
      </c>
      <c r="R19" s="25">
        <v>0</v>
      </c>
      <c r="S19" s="25">
        <v>0</v>
      </c>
      <c r="T19" s="25">
        <v>0</v>
      </c>
    </row>
    <row r="20" spans="1:20" ht="15" thickBot="1" x14ac:dyDescent="0.35">
      <c r="A20" s="21" t="s">
        <v>11</v>
      </c>
      <c r="B20" s="22">
        <v>-160.767</v>
      </c>
      <c r="C20" s="23">
        <v>0</v>
      </c>
      <c r="D20" s="23">
        <v>0</v>
      </c>
      <c r="E20" s="24">
        <v>0</v>
      </c>
      <c r="F20" s="8"/>
      <c r="G20" s="22">
        <v>-149.13299999999998</v>
      </c>
      <c r="H20" s="23">
        <v>0</v>
      </c>
      <c r="I20" s="23">
        <v>0</v>
      </c>
      <c r="J20" s="24">
        <v>0</v>
      </c>
      <c r="K20" s="8"/>
      <c r="L20" s="22">
        <v>-160.767</v>
      </c>
      <c r="M20" s="23">
        <v>0</v>
      </c>
      <c r="N20" s="23">
        <v>0</v>
      </c>
      <c r="O20" s="24">
        <v>0</v>
      </c>
      <c r="P20" s="8"/>
      <c r="Q20" s="22">
        <f>SUBTOTAL(9,Q18:Q19)</f>
        <v>-160.767</v>
      </c>
      <c r="R20" s="22">
        <f t="shared" ref="R20:T20" si="2">SUBTOTAL(9,R18:R19)</f>
        <v>0</v>
      </c>
      <c r="S20" s="22">
        <f t="shared" si="2"/>
        <v>0</v>
      </c>
      <c r="T20" s="22">
        <f t="shared" si="2"/>
        <v>0</v>
      </c>
    </row>
    <row r="21" spans="1:20" ht="15" thickBot="1" x14ac:dyDescent="0.35">
      <c r="A21" s="9" t="s">
        <v>22</v>
      </c>
      <c r="B21" s="10">
        <v>0</v>
      </c>
      <c r="C21" s="10">
        <v>0</v>
      </c>
      <c r="D21" s="10">
        <v>0</v>
      </c>
      <c r="E21" s="10">
        <v>0</v>
      </c>
      <c r="F21" s="8"/>
      <c r="G21" s="10">
        <v>0</v>
      </c>
      <c r="H21" s="10">
        <v>0</v>
      </c>
      <c r="I21" s="10">
        <v>0</v>
      </c>
      <c r="J21" s="10">
        <v>0</v>
      </c>
      <c r="K21" s="8"/>
      <c r="L21" s="11">
        <v>80</v>
      </c>
      <c r="M21" s="11">
        <v>0</v>
      </c>
      <c r="N21" s="11">
        <v>0</v>
      </c>
      <c r="O21" s="11">
        <v>0</v>
      </c>
      <c r="P21" s="8"/>
      <c r="Q21" s="27">
        <v>80</v>
      </c>
      <c r="R21" s="12">
        <v>0</v>
      </c>
      <c r="S21" s="12">
        <v>0</v>
      </c>
      <c r="T21" s="13">
        <v>0</v>
      </c>
    </row>
    <row r="22" spans="1:20" ht="15" thickBot="1" x14ac:dyDescent="0.35">
      <c r="A22" s="28" t="s">
        <v>11</v>
      </c>
      <c r="B22" s="16">
        <v>-7965.4854033507199</v>
      </c>
      <c r="C22" s="16">
        <v>0</v>
      </c>
      <c r="D22" s="16">
        <v>-2220.0604876811149</v>
      </c>
      <c r="E22" s="16">
        <v>0</v>
      </c>
      <c r="F22" s="8"/>
      <c r="G22" s="16">
        <v>-5796.3064400000003</v>
      </c>
      <c r="H22" s="16">
        <v>0</v>
      </c>
      <c r="I22" s="16">
        <v>-1341.6420000000001</v>
      </c>
      <c r="J22" s="16">
        <v>0</v>
      </c>
      <c r="K22" s="8"/>
      <c r="L22" s="16">
        <v>-24462.363522124622</v>
      </c>
      <c r="M22" s="16">
        <v>0</v>
      </c>
      <c r="N22" s="16">
        <v>-7835.8561233554128</v>
      </c>
      <c r="O22" s="16">
        <v>0</v>
      </c>
      <c r="P22" s="8"/>
      <c r="Q22" s="16">
        <f>SUBTOTAL(9,Q9:Q16,Q18:Q21)</f>
        <v>-24345.808531007769</v>
      </c>
      <c r="R22" s="16">
        <f>SUBTOTAL(9,R9:R16,R18:R21)</f>
        <v>0</v>
      </c>
      <c r="S22" s="16">
        <f>SUBTOTAL(9,S9:S16,S18:S21)</f>
        <v>-8874.7973331384237</v>
      </c>
      <c r="T22" s="16">
        <f>SUBTOTAL(9,T9:T16,T18:T21)</f>
        <v>0</v>
      </c>
    </row>
    <row r="23" spans="1:20" ht="15" thickBot="1" x14ac:dyDescent="0.35">
      <c r="A23" s="37" t="s">
        <v>47</v>
      </c>
      <c r="B23" s="45">
        <v>-35090.988070017389</v>
      </c>
      <c r="C23" s="45">
        <v>-1036.0123333333329</v>
      </c>
      <c r="D23" s="45">
        <v>-21976.821273920083</v>
      </c>
      <c r="E23" s="45">
        <v>-305.357585611979</v>
      </c>
      <c r="F23" s="8"/>
      <c r="G23" s="45">
        <v>-32976.38953</v>
      </c>
      <c r="H23" s="45">
        <v>-725.50794999999994</v>
      </c>
      <c r="I23" s="45">
        <v>-16516.186229999999</v>
      </c>
      <c r="J23" s="45">
        <v>-56.67257</v>
      </c>
      <c r="K23" s="8"/>
      <c r="L23" s="45">
        <v>-105942.87152212462</v>
      </c>
      <c r="M23" s="45">
        <v>-1542.864</v>
      </c>
      <c r="N23" s="45">
        <v>-65682.074208361431</v>
      </c>
      <c r="O23" s="45">
        <v>-1254.2021380327981</v>
      </c>
      <c r="P23" s="8"/>
      <c r="Q23" s="45">
        <f>SUBTOTAL(9,Q5:Q16,Q18:Q22)</f>
        <v>-105826.31653100776</v>
      </c>
      <c r="R23" s="45">
        <f>SUBTOTAL(9,R5:R16,R18:R22)</f>
        <v>-1542.864</v>
      </c>
      <c r="S23" s="45">
        <f>SUBTOTAL(9,S5:S16,S18:S22)</f>
        <v>-64914.429197579739</v>
      </c>
      <c r="T23" s="45">
        <f>SUBTOTAL(9,T5:T16,T18:T22)</f>
        <v>-1254.2021380327981</v>
      </c>
    </row>
    <row r="24" spans="1:20" x14ac:dyDescent="0.3">
      <c r="A24" s="30" t="s">
        <v>23</v>
      </c>
      <c r="B24" s="10">
        <v>2723.6120476190495</v>
      </c>
      <c r="C24" s="10">
        <v>38.333333333333329</v>
      </c>
      <c r="D24" s="10">
        <v>2699.8099400000001</v>
      </c>
      <c r="E24" s="10">
        <v>50.666666666666529</v>
      </c>
      <c r="F24" s="8"/>
      <c r="G24" s="10">
        <v>1124.0603400000005</v>
      </c>
      <c r="H24" s="10">
        <v>44.698309999999999</v>
      </c>
      <c r="I24" s="10">
        <v>830.13018999999986</v>
      </c>
      <c r="J24" s="10">
        <v>0</v>
      </c>
      <c r="K24" s="8"/>
      <c r="L24" s="11">
        <v>9103.8620000000083</v>
      </c>
      <c r="M24" s="11">
        <v>115</v>
      </c>
      <c r="N24" s="11">
        <v>6743.7819399999971</v>
      </c>
      <c r="O24" s="11">
        <v>151.9999999999996</v>
      </c>
      <c r="P24" s="8"/>
      <c r="Q24" s="12">
        <v>9094.0689999999959</v>
      </c>
      <c r="R24" s="12">
        <v>114.9999999999999</v>
      </c>
      <c r="S24" s="12">
        <v>6283.0188099999996</v>
      </c>
      <c r="T24" s="13">
        <v>151.9999999999996</v>
      </c>
    </row>
    <row r="25" spans="1:20" ht="15" thickBot="1" x14ac:dyDescent="0.35">
      <c r="A25" s="31" t="s">
        <v>24</v>
      </c>
      <c r="B25" s="10">
        <v>906.54100000000005</v>
      </c>
      <c r="C25" s="10">
        <v>0</v>
      </c>
      <c r="D25" s="10">
        <v>500</v>
      </c>
      <c r="E25" s="10">
        <v>0</v>
      </c>
      <c r="F25" s="8"/>
      <c r="G25" s="10">
        <v>226.55172999999999</v>
      </c>
      <c r="H25" s="10">
        <v>0</v>
      </c>
      <c r="I25" s="10">
        <v>383.46938</v>
      </c>
      <c r="J25" s="10">
        <v>0</v>
      </c>
      <c r="K25" s="8"/>
      <c r="L25" s="11">
        <v>4406.5410000000002</v>
      </c>
      <c r="M25" s="11">
        <v>0</v>
      </c>
      <c r="N25" s="11">
        <v>4208</v>
      </c>
      <c r="O25" s="11">
        <v>0</v>
      </c>
      <c r="P25" s="8"/>
      <c r="Q25" s="32">
        <v>829.04100000000005</v>
      </c>
      <c r="R25" s="32">
        <v>0</v>
      </c>
      <c r="S25" s="32">
        <v>6430.5</v>
      </c>
      <c r="T25" s="33">
        <v>0</v>
      </c>
    </row>
    <row r="26" spans="1:20" ht="15" thickBot="1" x14ac:dyDescent="0.35">
      <c r="A26" s="21" t="s">
        <v>11</v>
      </c>
      <c r="B26" s="22">
        <v>3630.1530476190496</v>
      </c>
      <c r="C26" s="23">
        <v>38.333333333333329</v>
      </c>
      <c r="D26" s="23">
        <v>3199.8099400000001</v>
      </c>
      <c r="E26" s="24">
        <v>50.666666666666529</v>
      </c>
      <c r="F26" s="8"/>
      <c r="G26" s="22">
        <v>1352.8520700000004</v>
      </c>
      <c r="H26" s="23">
        <v>44.698309999999999</v>
      </c>
      <c r="I26" s="23">
        <v>1213.5995699999999</v>
      </c>
      <c r="J26" s="24">
        <v>0</v>
      </c>
      <c r="K26" s="8"/>
      <c r="L26" s="22">
        <v>13510.403000000009</v>
      </c>
      <c r="M26" s="23">
        <v>115</v>
      </c>
      <c r="N26" s="23">
        <v>10951.781939999997</v>
      </c>
      <c r="O26" s="24">
        <v>151.9999999999996</v>
      </c>
      <c r="P26" s="8"/>
      <c r="Q26" s="22">
        <f>SUBTOTAL(9,Q24:Q25)</f>
        <v>9923.1099999999951</v>
      </c>
      <c r="R26" s="22">
        <f>SUBTOTAL(9,R24:R25)</f>
        <v>114.9999999999999</v>
      </c>
      <c r="S26" s="22">
        <f>SUBTOTAL(9,S24:S25)</f>
        <v>12713.51881</v>
      </c>
      <c r="T26" s="22">
        <f>SUBTOTAL(9,T24:T25)</f>
        <v>151.9999999999996</v>
      </c>
    </row>
    <row r="27" spans="1:20" x14ac:dyDescent="0.3">
      <c r="A27" s="29" t="s">
        <v>25</v>
      </c>
      <c r="B27" s="10">
        <v>26360.366087402341</v>
      </c>
      <c r="C27" s="10">
        <v>0</v>
      </c>
      <c r="D27" s="10">
        <v>17.28</v>
      </c>
      <c r="E27" s="10">
        <v>0</v>
      </c>
      <c r="F27" s="8"/>
      <c r="G27" s="10">
        <v>25334.114119999998</v>
      </c>
      <c r="H27" s="10">
        <v>0</v>
      </c>
      <c r="I27" s="10">
        <v>237.88082</v>
      </c>
      <c r="J27" s="10">
        <v>0</v>
      </c>
      <c r="K27" s="8"/>
      <c r="L27" s="11">
        <v>79962.438699951177</v>
      </c>
      <c r="M27" s="11">
        <v>0</v>
      </c>
      <c r="N27" s="11">
        <v>86.4</v>
      </c>
      <c r="O27" s="11">
        <v>0</v>
      </c>
      <c r="P27" s="8"/>
      <c r="Q27" s="12">
        <f>77766.5443088379-840</f>
        <v>76926.544308837896</v>
      </c>
      <c r="R27" s="12">
        <v>0</v>
      </c>
      <c r="S27" s="12">
        <v>86.4</v>
      </c>
      <c r="T27" s="13">
        <v>0</v>
      </c>
    </row>
    <row r="28" spans="1:20" x14ac:dyDescent="0.3">
      <c r="A28" s="30" t="s">
        <v>26</v>
      </c>
      <c r="B28" s="10">
        <v>-11449.55127871275</v>
      </c>
      <c r="C28" s="10">
        <v>8.3427699999809271</v>
      </c>
      <c r="D28" s="10">
        <v>11332.17170109558</v>
      </c>
      <c r="E28" s="10">
        <v>136.0909189453125</v>
      </c>
      <c r="F28" s="8"/>
      <c r="G28" s="10">
        <v>-9886.8706500000008</v>
      </c>
      <c r="H28" s="10">
        <v>3.57586</v>
      </c>
      <c r="I28" s="10">
        <v>10016.101549999999</v>
      </c>
      <c r="J28" s="10">
        <v>39.355950000000007</v>
      </c>
      <c r="K28" s="8"/>
      <c r="L28" s="11">
        <v>-35652.792836869477</v>
      </c>
      <c r="M28" s="11">
        <v>21.233019999980929</v>
      </c>
      <c r="N28" s="11">
        <v>35034.109039291383</v>
      </c>
      <c r="O28" s="11">
        <v>652.47371800780297</v>
      </c>
      <c r="P28" s="8"/>
      <c r="Q28" s="12">
        <v>-33225.715594834568</v>
      </c>
      <c r="R28" s="12">
        <v>21.233019999980929</v>
      </c>
      <c r="S28" s="12">
        <v>32712.25508436585</v>
      </c>
      <c r="T28" s="13">
        <v>652.47371800780297</v>
      </c>
    </row>
    <row r="29" spans="1:20" x14ac:dyDescent="0.3">
      <c r="A29" s="30" t="s">
        <v>27</v>
      </c>
      <c r="B29" s="10">
        <v>7297.9214352466879</v>
      </c>
      <c r="C29" s="10">
        <v>0</v>
      </c>
      <c r="D29" s="10">
        <v>30</v>
      </c>
      <c r="E29" s="10">
        <v>0</v>
      </c>
      <c r="F29" s="8"/>
      <c r="G29" s="10">
        <v>7030.7628699999996</v>
      </c>
      <c r="H29" s="10">
        <v>0</v>
      </c>
      <c r="I29" s="10">
        <v>16.724329999999998</v>
      </c>
      <c r="J29" s="10">
        <v>0</v>
      </c>
      <c r="K29" s="8"/>
      <c r="L29" s="11">
        <v>21290.13268855256</v>
      </c>
      <c r="M29" s="11">
        <v>0</v>
      </c>
      <c r="N29" s="11">
        <v>123</v>
      </c>
      <c r="O29" s="11">
        <v>0</v>
      </c>
      <c r="P29" s="8"/>
      <c r="Q29" s="12">
        <v>21232.519270583809</v>
      </c>
      <c r="R29" s="12">
        <v>0</v>
      </c>
      <c r="S29" s="12">
        <v>152.5</v>
      </c>
      <c r="T29" s="13">
        <v>0</v>
      </c>
    </row>
    <row r="30" spans="1:20" x14ac:dyDescent="0.3">
      <c r="A30" s="30" t="s">
        <v>28</v>
      </c>
      <c r="B30" s="10">
        <v>-1373.883180664063</v>
      </c>
      <c r="C30" s="10">
        <v>75</v>
      </c>
      <c r="D30" s="10">
        <v>1298.883180664063</v>
      </c>
      <c r="E30" s="10">
        <v>0</v>
      </c>
      <c r="F30" s="8"/>
      <c r="G30" s="10">
        <v>-992.13498000000016</v>
      </c>
      <c r="H30" s="10">
        <v>59.139189999999999</v>
      </c>
      <c r="I30" s="10">
        <v>932.44732999999997</v>
      </c>
      <c r="J30" s="10">
        <v>0</v>
      </c>
      <c r="K30" s="8"/>
      <c r="L30" s="11">
        <v>-3536.1488324584961</v>
      </c>
      <c r="M30" s="11">
        <v>175</v>
      </c>
      <c r="N30" s="11">
        <v>3361.1488324584961</v>
      </c>
      <c r="O30" s="11">
        <v>0</v>
      </c>
      <c r="P30" s="8"/>
      <c r="Q30" s="12">
        <v>-3355.8069024352999</v>
      </c>
      <c r="R30" s="12">
        <v>175</v>
      </c>
      <c r="S30" s="12">
        <v>3179.8069024353031</v>
      </c>
      <c r="T30" s="13">
        <v>0</v>
      </c>
    </row>
    <row r="31" spans="1:20" x14ac:dyDescent="0.3">
      <c r="A31" s="30" t="s">
        <v>29</v>
      </c>
      <c r="B31" s="10">
        <v>-232.23190869140629</v>
      </c>
      <c r="C31" s="10">
        <v>0</v>
      </c>
      <c r="D31" s="10">
        <v>0</v>
      </c>
      <c r="E31" s="10">
        <v>0</v>
      </c>
      <c r="F31" s="8"/>
      <c r="G31" s="10">
        <v>476.98356999999999</v>
      </c>
      <c r="H31" s="10">
        <v>0</v>
      </c>
      <c r="I31" s="10">
        <v>14.31</v>
      </c>
      <c r="J31" s="10">
        <v>0</v>
      </c>
      <c r="K31" s="8"/>
      <c r="L31" s="11">
        <v>-175.02137500000001</v>
      </c>
      <c r="M31" s="11">
        <v>0</v>
      </c>
      <c r="N31" s="11">
        <v>0</v>
      </c>
      <c r="O31" s="11">
        <v>0</v>
      </c>
      <c r="P31" s="8"/>
      <c r="Q31" s="12">
        <v>-177.40915087890619</v>
      </c>
      <c r="R31" s="12">
        <v>0</v>
      </c>
      <c r="S31" s="12">
        <v>0</v>
      </c>
      <c r="T31" s="13">
        <v>0</v>
      </c>
    </row>
    <row r="32" spans="1:20" x14ac:dyDescent="0.3">
      <c r="A32" s="34" t="s">
        <v>30</v>
      </c>
      <c r="B32" s="10">
        <v>-5.5330499267578128</v>
      </c>
      <c r="C32" s="10">
        <v>0</v>
      </c>
      <c r="D32" s="10">
        <v>5.5330499267578128</v>
      </c>
      <c r="E32" s="10">
        <v>0</v>
      </c>
      <c r="F32" s="8"/>
      <c r="G32" s="10">
        <v>0</v>
      </c>
      <c r="H32" s="10">
        <v>0</v>
      </c>
      <c r="I32" s="10">
        <v>0</v>
      </c>
      <c r="J32" s="10">
        <v>0</v>
      </c>
      <c r="K32" s="8"/>
      <c r="L32" s="11">
        <v>-15.40675988769531</v>
      </c>
      <c r="M32" s="11">
        <v>0</v>
      </c>
      <c r="N32" s="11">
        <v>15.40675988769531</v>
      </c>
      <c r="O32" s="11">
        <v>0</v>
      </c>
      <c r="P32" s="8"/>
      <c r="Q32" s="12">
        <v>-15.39709997558594</v>
      </c>
      <c r="R32" s="12">
        <v>0</v>
      </c>
      <c r="S32" s="12">
        <v>15.39709997558594</v>
      </c>
      <c r="T32" s="13">
        <v>0</v>
      </c>
    </row>
    <row r="33" spans="1:20" x14ac:dyDescent="0.3">
      <c r="A33" s="30" t="s">
        <v>31</v>
      </c>
      <c r="B33" s="10">
        <v>-433.33333333333331</v>
      </c>
      <c r="C33" s="10">
        <v>0</v>
      </c>
      <c r="D33" s="10">
        <v>0</v>
      </c>
      <c r="E33" s="10">
        <v>0</v>
      </c>
      <c r="F33" s="8"/>
      <c r="G33" s="10">
        <v>-497.95712000000009</v>
      </c>
      <c r="H33" s="10">
        <v>0</v>
      </c>
      <c r="I33" s="10">
        <v>0</v>
      </c>
      <c r="J33" s="10">
        <v>0</v>
      </c>
      <c r="K33" s="8"/>
      <c r="L33" s="11">
        <v>-1300</v>
      </c>
      <c r="M33" s="11">
        <v>0</v>
      </c>
      <c r="N33" s="11">
        <v>0</v>
      </c>
      <c r="O33" s="11">
        <v>0</v>
      </c>
      <c r="P33" s="8"/>
      <c r="Q33" s="12">
        <v>-1300</v>
      </c>
      <c r="R33" s="12">
        <v>0</v>
      </c>
      <c r="S33" s="12">
        <v>0</v>
      </c>
      <c r="T33" s="13">
        <v>0</v>
      </c>
    </row>
    <row r="34" spans="1:20" ht="15" thickBot="1" x14ac:dyDescent="0.35">
      <c r="A34" s="30" t="s">
        <v>32</v>
      </c>
      <c r="B34" s="10">
        <v>20333.071701244728</v>
      </c>
      <c r="C34" s="10">
        <v>83.342769999980931</v>
      </c>
      <c r="D34" s="10">
        <v>12683.867931686402</v>
      </c>
      <c r="E34" s="10">
        <v>136.0909189453125</v>
      </c>
      <c r="F34" s="8"/>
      <c r="G34" s="10">
        <v>21626.24958</v>
      </c>
      <c r="H34" s="10">
        <v>62.715049999999998</v>
      </c>
      <c r="I34" s="10">
        <v>11217.849569999997</v>
      </c>
      <c r="J34" s="10">
        <v>39.355950000000007</v>
      </c>
      <c r="K34" s="8"/>
      <c r="L34" s="11">
        <v>513.09453005218506</v>
      </c>
      <c r="M34" s="11">
        <v>0</v>
      </c>
      <c r="N34" s="11">
        <v>0</v>
      </c>
      <c r="O34" s="11">
        <v>0</v>
      </c>
      <c r="P34" s="8"/>
      <c r="Q34" s="12">
        <v>501.95590005493159</v>
      </c>
      <c r="R34" s="12">
        <v>0</v>
      </c>
      <c r="S34" s="12">
        <v>0</v>
      </c>
      <c r="T34" s="13">
        <v>0</v>
      </c>
    </row>
    <row r="35" spans="1:20" ht="15" thickBot="1" x14ac:dyDescent="0.35">
      <c r="A35" s="21" t="s">
        <v>11</v>
      </c>
      <c r="B35" s="22">
        <v>20333.071701244728</v>
      </c>
      <c r="C35" s="23">
        <v>83.342769999980931</v>
      </c>
      <c r="D35" s="23">
        <v>12683.867931686402</v>
      </c>
      <c r="E35" s="24">
        <v>136.0909189453125</v>
      </c>
      <c r="F35" s="8"/>
      <c r="G35" s="22">
        <v>21626.24958</v>
      </c>
      <c r="H35" s="23">
        <v>62.715049999999998</v>
      </c>
      <c r="I35" s="23">
        <v>11217.849569999997</v>
      </c>
      <c r="J35" s="24">
        <v>39.355950000000007</v>
      </c>
      <c r="K35" s="8"/>
      <c r="L35" s="22">
        <v>61086.296114340257</v>
      </c>
      <c r="M35" s="23">
        <v>196.23301999998094</v>
      </c>
      <c r="N35" s="23">
        <v>38620.064631637571</v>
      </c>
      <c r="O35" s="24">
        <v>652.47371800780297</v>
      </c>
      <c r="P35" s="8"/>
      <c r="Q35" s="22">
        <f>SUBTOTAL(9,Q27:Q34)</f>
        <v>60586.690731352275</v>
      </c>
      <c r="R35" s="22">
        <f t="shared" ref="R35:T35" si="3">SUBTOTAL(9,R27:R34)</f>
        <v>196.23301999998094</v>
      </c>
      <c r="S35" s="22">
        <f t="shared" si="3"/>
        <v>36146.359086776734</v>
      </c>
      <c r="T35" s="22">
        <f t="shared" si="3"/>
        <v>652.47371800780297</v>
      </c>
    </row>
    <row r="36" spans="1:20" ht="15" thickBot="1" x14ac:dyDescent="0.35">
      <c r="A36" s="20" t="s">
        <v>33</v>
      </c>
      <c r="B36" s="10">
        <v>0</v>
      </c>
      <c r="C36" s="10">
        <v>0</v>
      </c>
      <c r="D36" s="10">
        <v>3.3333333333333321</v>
      </c>
      <c r="E36" s="10">
        <v>0</v>
      </c>
      <c r="F36" s="8"/>
      <c r="G36" s="10">
        <v>3.42</v>
      </c>
      <c r="H36" s="10">
        <v>0</v>
      </c>
      <c r="I36" s="10">
        <v>2.024</v>
      </c>
      <c r="J36" s="10">
        <v>0</v>
      </c>
      <c r="K36" s="8"/>
      <c r="L36" s="11">
        <v>0</v>
      </c>
      <c r="M36" s="11">
        <v>0</v>
      </c>
      <c r="N36" s="11">
        <v>9.9999999999999964</v>
      </c>
      <c r="O36" s="11">
        <v>0</v>
      </c>
      <c r="P36" s="8"/>
      <c r="Q36" s="12">
        <v>0</v>
      </c>
      <c r="R36" s="12">
        <v>0</v>
      </c>
      <c r="S36" s="12">
        <v>9.9999999999999964</v>
      </c>
      <c r="T36" s="13">
        <v>0</v>
      </c>
    </row>
    <row r="37" spans="1:20" ht="15" thickBot="1" x14ac:dyDescent="0.35">
      <c r="A37" s="35" t="s">
        <v>34</v>
      </c>
      <c r="B37" s="10">
        <v>0</v>
      </c>
      <c r="C37" s="10">
        <v>0</v>
      </c>
      <c r="D37" s="10">
        <v>0</v>
      </c>
      <c r="E37" s="10">
        <v>0</v>
      </c>
      <c r="F37" s="8"/>
      <c r="G37" s="10">
        <v>0</v>
      </c>
      <c r="H37" s="10">
        <v>0</v>
      </c>
      <c r="I37" s="10">
        <v>0</v>
      </c>
      <c r="J37" s="10">
        <v>0</v>
      </c>
      <c r="K37" s="8"/>
      <c r="L37" s="11">
        <v>0</v>
      </c>
      <c r="M37" s="11">
        <v>0</v>
      </c>
      <c r="N37" s="11">
        <v>0</v>
      </c>
      <c r="O37" s="11">
        <v>0</v>
      </c>
      <c r="P37" s="8"/>
      <c r="Q37" s="12">
        <v>0</v>
      </c>
      <c r="R37" s="12">
        <v>0</v>
      </c>
      <c r="S37" s="12">
        <v>0</v>
      </c>
      <c r="T37" s="13">
        <v>0</v>
      </c>
    </row>
    <row r="38" spans="1:20" ht="15" thickBot="1" x14ac:dyDescent="0.35">
      <c r="A38" s="15"/>
      <c r="B38" s="16">
        <v>23963.22474886378</v>
      </c>
      <c r="C38" s="16">
        <v>121.67610333331426</v>
      </c>
      <c r="D38" s="17">
        <v>15887.011205019735</v>
      </c>
      <c r="E38" s="18">
        <v>186.75758561197904</v>
      </c>
      <c r="F38" s="8"/>
      <c r="G38" s="16">
        <v>22982.521649999999</v>
      </c>
      <c r="H38" s="16">
        <v>107.41336</v>
      </c>
      <c r="I38" s="17">
        <v>12433.473139999998</v>
      </c>
      <c r="J38" s="18">
        <v>39.355950000000007</v>
      </c>
      <c r="K38" s="8"/>
      <c r="L38" s="16">
        <v>74596.699114340256</v>
      </c>
      <c r="M38" s="16">
        <v>311.23301999998091</v>
      </c>
      <c r="N38" s="17">
        <v>49581.846571637565</v>
      </c>
      <c r="O38" s="18">
        <v>804.47371800780252</v>
      </c>
      <c r="P38" s="8"/>
      <c r="Q38" s="16">
        <f>SUBTOTAL(9,Q24:Q37)</f>
        <v>70509.800731352268</v>
      </c>
      <c r="R38" s="16">
        <f>SUBTOTAL(9,R24:R37)</f>
        <v>311.2330199999808</v>
      </c>
      <c r="S38" s="16">
        <f>SUBTOTAL(9,S24:S37)</f>
        <v>48869.877896776736</v>
      </c>
      <c r="T38" s="16">
        <f>SUBTOTAL(9,T24:T37)</f>
        <v>804.47371800780252</v>
      </c>
    </row>
    <row r="39" spans="1:20" x14ac:dyDescent="0.3">
      <c r="A39" s="30" t="s">
        <v>35</v>
      </c>
      <c r="B39" s="10"/>
      <c r="C39" s="10"/>
      <c r="D39" s="10">
        <v>0.15850782594728832</v>
      </c>
      <c r="E39" s="10"/>
      <c r="F39" s="8"/>
      <c r="G39" s="10"/>
      <c r="H39" s="10"/>
      <c r="I39" s="10">
        <v>0.20327198533210589</v>
      </c>
      <c r="J39" s="10"/>
      <c r="K39" s="8"/>
      <c r="L39" s="11">
        <v>0</v>
      </c>
      <c r="M39" s="11">
        <v>1180.8969999999995</v>
      </c>
      <c r="N39" s="11">
        <v>13315.141113390522</v>
      </c>
      <c r="O39" s="11">
        <v>400.7284200249959</v>
      </c>
      <c r="P39" s="8"/>
      <c r="Q39" s="12">
        <v>0</v>
      </c>
      <c r="R39" s="12">
        <v>1180.8970000000011</v>
      </c>
      <c r="S39" s="12">
        <v>13198.19556746964</v>
      </c>
      <c r="T39" s="13">
        <v>400.7284200249959</v>
      </c>
    </row>
    <row r="40" spans="1:20" x14ac:dyDescent="0.3">
      <c r="A40" s="30" t="s">
        <v>36</v>
      </c>
      <c r="B40" s="10">
        <v>0</v>
      </c>
      <c r="C40" s="10">
        <v>0</v>
      </c>
      <c r="D40" s="10">
        <v>1180.5557299999998</v>
      </c>
      <c r="E40" s="10">
        <v>16.333333333333321</v>
      </c>
      <c r="F40" s="8"/>
      <c r="G40" s="10">
        <v>6.6666699999999999</v>
      </c>
      <c r="H40" s="10">
        <v>47.878880000000002</v>
      </c>
      <c r="I40" s="10">
        <v>499.26799</v>
      </c>
      <c r="J40" s="10">
        <v>0</v>
      </c>
      <c r="K40" s="8"/>
      <c r="L40" s="11">
        <v>0</v>
      </c>
      <c r="M40" s="11">
        <v>0</v>
      </c>
      <c r="N40" s="11">
        <v>2407.4255233333329</v>
      </c>
      <c r="O40" s="11">
        <v>48.99999999999995</v>
      </c>
      <c r="P40" s="8"/>
      <c r="Q40" s="12">
        <v>0</v>
      </c>
      <c r="R40" s="12">
        <v>0</v>
      </c>
      <c r="S40" s="12">
        <v>2468.694733333331</v>
      </c>
      <c r="T40" s="13">
        <v>48.99999999999995</v>
      </c>
    </row>
    <row r="41" spans="1:20" x14ac:dyDescent="0.3">
      <c r="A41" s="30" t="s">
        <v>37</v>
      </c>
      <c r="B41" s="10">
        <v>1908.315821014447</v>
      </c>
      <c r="C41" s="10">
        <v>0</v>
      </c>
      <c r="D41" s="10">
        <v>0</v>
      </c>
      <c r="E41" s="10">
        <v>0</v>
      </c>
      <c r="F41" s="8"/>
      <c r="G41" s="10">
        <v>957.84590000000014</v>
      </c>
      <c r="H41" s="10">
        <v>0</v>
      </c>
      <c r="I41" s="10">
        <v>0</v>
      </c>
      <c r="J41" s="10">
        <v>0</v>
      </c>
      <c r="K41" s="8"/>
      <c r="L41" s="11">
        <v>7335.8561233554155</v>
      </c>
      <c r="M41" s="11">
        <v>0</v>
      </c>
      <c r="N41" s="11">
        <v>0</v>
      </c>
      <c r="O41" s="11">
        <v>0</v>
      </c>
      <c r="P41" s="8"/>
      <c r="Q41" s="12">
        <v>8374.7973331384219</v>
      </c>
      <c r="R41" s="12">
        <v>0</v>
      </c>
      <c r="S41" s="12">
        <v>0</v>
      </c>
      <c r="T41" s="13">
        <v>0</v>
      </c>
    </row>
    <row r="42" spans="1:20" x14ac:dyDescent="0.3">
      <c r="A42" s="30" t="s">
        <v>38</v>
      </c>
      <c r="B42" s="10">
        <v>311.74450000000002</v>
      </c>
      <c r="C42" s="10">
        <v>0</v>
      </c>
      <c r="D42" s="10">
        <v>255.15199999999999</v>
      </c>
      <c r="E42" s="10">
        <v>0</v>
      </c>
      <c r="F42" s="8"/>
      <c r="G42" s="10">
        <v>276.65499999999997</v>
      </c>
      <c r="H42" s="10">
        <v>0</v>
      </c>
      <c r="I42" s="10">
        <v>1.75634</v>
      </c>
      <c r="J42" s="10">
        <v>0</v>
      </c>
      <c r="K42" s="8"/>
      <c r="L42" s="11">
        <v>499.99983333333341</v>
      </c>
      <c r="M42" s="11">
        <v>0</v>
      </c>
      <c r="N42" s="11">
        <v>377.661</v>
      </c>
      <c r="O42" s="11">
        <v>0</v>
      </c>
      <c r="P42" s="8"/>
      <c r="Q42" s="12">
        <v>499.99983333333341</v>
      </c>
      <c r="R42" s="12">
        <v>0</v>
      </c>
      <c r="S42" s="12">
        <v>377.661</v>
      </c>
      <c r="T42" s="13">
        <v>0</v>
      </c>
    </row>
    <row r="43" spans="1:20" ht="15" thickBot="1" x14ac:dyDescent="0.35">
      <c r="A43" s="30" t="s">
        <v>39</v>
      </c>
      <c r="B43" s="10">
        <v>0</v>
      </c>
      <c r="C43" s="10">
        <v>0</v>
      </c>
      <c r="D43" s="10">
        <v>0</v>
      </c>
      <c r="E43" s="10">
        <v>0</v>
      </c>
      <c r="F43" s="8"/>
      <c r="G43" s="10">
        <v>107.14109999999999</v>
      </c>
      <c r="H43" s="10">
        <v>0</v>
      </c>
      <c r="I43" s="10">
        <v>0</v>
      </c>
      <c r="J43" s="10">
        <v>0</v>
      </c>
      <c r="K43" s="8"/>
      <c r="L43" s="11">
        <v>0</v>
      </c>
      <c r="M43" s="11">
        <v>0</v>
      </c>
      <c r="N43" s="11">
        <v>0</v>
      </c>
      <c r="O43" s="11">
        <v>0</v>
      </c>
      <c r="P43" s="8"/>
      <c r="Q43" s="12">
        <v>0</v>
      </c>
      <c r="R43" s="12">
        <v>0</v>
      </c>
      <c r="S43" s="12">
        <v>0</v>
      </c>
      <c r="T43" s="13">
        <v>0</v>
      </c>
    </row>
    <row r="44" spans="1:20" ht="15" thickBot="1" x14ac:dyDescent="0.35">
      <c r="A44" s="21" t="s">
        <v>11</v>
      </c>
      <c r="B44" s="22">
        <v>2220.0603210144473</v>
      </c>
      <c r="C44" s="23">
        <v>867.14866666666649</v>
      </c>
      <c r="D44" s="23">
        <v>6089.8100689003522</v>
      </c>
      <c r="E44" s="24">
        <v>118.6</v>
      </c>
      <c r="F44" s="8"/>
      <c r="G44" s="22">
        <v>1348.3086700000001</v>
      </c>
      <c r="H44" s="23">
        <v>193.89188000000001</v>
      </c>
      <c r="I44" s="23">
        <v>4088.09121</v>
      </c>
      <c r="J44" s="24">
        <v>17.31662</v>
      </c>
      <c r="K44" s="8"/>
      <c r="L44" s="22">
        <v>7835.8559566887488</v>
      </c>
      <c r="M44" s="23">
        <v>1180.8969999999995</v>
      </c>
      <c r="N44" s="23">
        <v>16100.227636723856</v>
      </c>
      <c r="O44" s="24">
        <v>449.72842002499584</v>
      </c>
      <c r="P44" s="8"/>
      <c r="Q44" s="22">
        <f>SUBTOTAL(9,Q39,Q40:Q43)</f>
        <v>8874.7971664717552</v>
      </c>
      <c r="R44" s="22">
        <f>SUBTOTAL(9,R39,R40:R43)</f>
        <v>1180.8970000000011</v>
      </c>
      <c r="S44" s="22">
        <f>SUBTOTAL(9,S39,S40:S43)</f>
        <v>16044.55130080297</v>
      </c>
      <c r="T44" s="22">
        <f>SUBTOTAL(9,T39,T40:T43)</f>
        <v>449.72842002499584</v>
      </c>
    </row>
    <row r="45" spans="1:20" ht="15" thickBot="1" x14ac:dyDescent="0.35">
      <c r="A45" s="20" t="s">
        <v>40</v>
      </c>
      <c r="B45" s="10">
        <v>7780.2100964925967</v>
      </c>
      <c r="C45" s="10">
        <v>0</v>
      </c>
      <c r="D45" s="10">
        <v>0</v>
      </c>
      <c r="E45" s="10">
        <v>0</v>
      </c>
      <c r="F45" s="8"/>
      <c r="G45" s="10">
        <v>7780.9803000000002</v>
      </c>
      <c r="H45" s="10">
        <v>0</v>
      </c>
      <c r="I45" s="10">
        <v>0</v>
      </c>
      <c r="J45" s="10">
        <v>0</v>
      </c>
      <c r="K45" s="8"/>
      <c r="L45" s="11">
        <v>22823.947498656791</v>
      </c>
      <c r="M45" s="11">
        <v>0</v>
      </c>
      <c r="N45" s="11">
        <v>0</v>
      </c>
      <c r="O45" s="11">
        <v>0</v>
      </c>
      <c r="P45" s="8"/>
      <c r="Q45" s="12">
        <v>22830.544405526849</v>
      </c>
      <c r="R45" s="12">
        <v>0</v>
      </c>
      <c r="S45" s="12">
        <v>0</v>
      </c>
      <c r="T45" s="13">
        <v>0</v>
      </c>
    </row>
    <row r="46" spans="1:20" x14ac:dyDescent="0.3">
      <c r="A46" s="30" t="s">
        <v>41</v>
      </c>
      <c r="B46" s="10">
        <v>0</v>
      </c>
      <c r="C46" s="10">
        <v>0</v>
      </c>
      <c r="D46" s="10">
        <v>0</v>
      </c>
      <c r="E46" s="10">
        <v>0</v>
      </c>
      <c r="F46" s="8"/>
      <c r="G46" s="10">
        <v>0</v>
      </c>
      <c r="H46" s="10">
        <v>0</v>
      </c>
      <c r="I46" s="10">
        <v>0</v>
      </c>
      <c r="J46" s="10">
        <v>0</v>
      </c>
      <c r="K46" s="8"/>
      <c r="L46" s="11">
        <v>0</v>
      </c>
      <c r="M46" s="11">
        <v>0</v>
      </c>
      <c r="N46" s="11">
        <v>0</v>
      </c>
      <c r="O46" s="11">
        <v>0</v>
      </c>
      <c r="P46" s="8"/>
      <c r="Q46" s="12">
        <v>0</v>
      </c>
      <c r="R46" s="12">
        <v>0</v>
      </c>
      <c r="S46" s="12">
        <v>0</v>
      </c>
      <c r="T46" s="13">
        <v>0</v>
      </c>
    </row>
    <row r="47" spans="1:20" ht="15" thickBot="1" x14ac:dyDescent="0.35">
      <c r="A47" s="30" t="s">
        <v>19</v>
      </c>
      <c r="B47" s="10">
        <v>24.950130000000001</v>
      </c>
      <c r="C47" s="10">
        <v>0</v>
      </c>
      <c r="D47" s="10">
        <v>0</v>
      </c>
      <c r="E47" s="10">
        <v>0</v>
      </c>
      <c r="F47" s="8"/>
      <c r="G47" s="10">
        <v>22.201910000000002</v>
      </c>
      <c r="H47" s="10">
        <v>0</v>
      </c>
      <c r="I47" s="10">
        <v>0</v>
      </c>
      <c r="J47" s="10">
        <v>0</v>
      </c>
      <c r="K47" s="8"/>
      <c r="L47" s="10">
        <v>81.575130000000001</v>
      </c>
      <c r="M47" s="10">
        <v>0</v>
      </c>
      <c r="N47" s="10">
        <v>0</v>
      </c>
      <c r="O47" s="10">
        <v>0</v>
      </c>
      <c r="P47" s="8"/>
      <c r="Q47" s="25">
        <v>281.57513</v>
      </c>
      <c r="R47" s="12">
        <v>0</v>
      </c>
      <c r="S47" s="12">
        <v>0</v>
      </c>
      <c r="T47" s="13">
        <v>0</v>
      </c>
    </row>
    <row r="48" spans="1:20" ht="15" thickBot="1" x14ac:dyDescent="0.35">
      <c r="A48" s="21" t="s">
        <v>11</v>
      </c>
      <c r="B48" s="22">
        <v>24.950130000000001</v>
      </c>
      <c r="C48" s="23">
        <v>0</v>
      </c>
      <c r="D48" s="23">
        <v>0</v>
      </c>
      <c r="E48" s="24">
        <v>0</v>
      </c>
      <c r="F48" s="8"/>
      <c r="G48" s="22">
        <v>22.201910000000002</v>
      </c>
      <c r="H48" s="23">
        <v>0</v>
      </c>
      <c r="I48" s="23">
        <v>0</v>
      </c>
      <c r="J48" s="24">
        <v>0</v>
      </c>
      <c r="K48" s="8"/>
      <c r="L48" s="22">
        <v>81.575130000000001</v>
      </c>
      <c r="M48" s="23">
        <v>0</v>
      </c>
      <c r="N48" s="23">
        <v>0</v>
      </c>
      <c r="O48" s="24">
        <v>0</v>
      </c>
      <c r="P48" s="8"/>
      <c r="Q48" s="26">
        <v>281.57513</v>
      </c>
      <c r="R48" s="26">
        <v>0</v>
      </c>
      <c r="S48" s="26">
        <v>0</v>
      </c>
      <c r="T48" s="26">
        <v>0</v>
      </c>
    </row>
    <row r="49" spans="1:20" x14ac:dyDescent="0.3">
      <c r="A49" s="30" t="s">
        <v>42</v>
      </c>
      <c r="B49" s="10">
        <v>166.6666666666668</v>
      </c>
      <c r="C49" s="10">
        <v>0</v>
      </c>
      <c r="D49" s="10">
        <v>0</v>
      </c>
      <c r="E49" s="10">
        <v>0</v>
      </c>
      <c r="F49" s="8"/>
      <c r="G49" s="10">
        <v>51.493800000000007</v>
      </c>
      <c r="H49" s="10">
        <v>0</v>
      </c>
      <c r="I49" s="10">
        <v>0</v>
      </c>
      <c r="J49" s="10">
        <v>0</v>
      </c>
      <c r="K49" s="8"/>
      <c r="L49" s="11">
        <v>654.67000000000053</v>
      </c>
      <c r="M49" s="11">
        <v>0</v>
      </c>
      <c r="N49" s="11">
        <v>0</v>
      </c>
      <c r="O49" s="11">
        <v>0</v>
      </c>
      <c r="P49" s="8"/>
      <c r="Q49" s="12">
        <v>654.67000000000053</v>
      </c>
      <c r="R49" s="12">
        <v>0</v>
      </c>
      <c r="S49" s="12">
        <v>0</v>
      </c>
      <c r="T49" s="13">
        <v>0</v>
      </c>
    </row>
    <row r="50" spans="1:20" ht="15" thickBot="1" x14ac:dyDescent="0.35">
      <c r="A50" s="30" t="s">
        <v>43</v>
      </c>
      <c r="B50" s="10">
        <v>0</v>
      </c>
      <c r="C50" s="10">
        <v>0</v>
      </c>
      <c r="D50" s="10">
        <v>0</v>
      </c>
      <c r="E50" s="10">
        <v>0</v>
      </c>
      <c r="F50" s="8"/>
      <c r="G50" s="10">
        <v>0</v>
      </c>
      <c r="H50" s="10">
        <v>0</v>
      </c>
      <c r="I50" s="10">
        <v>0</v>
      </c>
      <c r="J50" s="10">
        <v>0</v>
      </c>
      <c r="K50" s="8"/>
      <c r="L50" s="11">
        <v>0</v>
      </c>
      <c r="M50" s="11">
        <v>0</v>
      </c>
      <c r="N50" s="11">
        <v>0</v>
      </c>
      <c r="O50" s="11">
        <v>0</v>
      </c>
      <c r="P50" s="8"/>
      <c r="Q50" s="12">
        <v>0</v>
      </c>
      <c r="R50" s="12">
        <v>0</v>
      </c>
      <c r="S50" s="12">
        <v>0</v>
      </c>
      <c r="T50" s="13"/>
    </row>
    <row r="51" spans="1:20" ht="15" thickBot="1" x14ac:dyDescent="0.35">
      <c r="A51" s="21" t="s">
        <v>11</v>
      </c>
      <c r="B51" s="22">
        <v>166.6666666666668</v>
      </c>
      <c r="C51" s="23">
        <v>0</v>
      </c>
      <c r="D51" s="23">
        <v>0</v>
      </c>
      <c r="E51" s="24">
        <v>0</v>
      </c>
      <c r="F51" s="8"/>
      <c r="G51" s="22">
        <v>51.493800000000007</v>
      </c>
      <c r="H51" s="23">
        <v>0</v>
      </c>
      <c r="I51" s="23">
        <v>0</v>
      </c>
      <c r="J51" s="24">
        <v>0</v>
      </c>
      <c r="K51" s="8"/>
      <c r="L51" s="22">
        <v>654.67000000000053</v>
      </c>
      <c r="M51" s="23">
        <v>0</v>
      </c>
      <c r="N51" s="23">
        <v>0</v>
      </c>
      <c r="O51" s="24">
        <v>0</v>
      </c>
      <c r="P51" s="8"/>
      <c r="Q51" s="22">
        <f>SUBTOTAL(9,Q49:Q50)</f>
        <v>654.67000000000053</v>
      </c>
      <c r="R51" s="22">
        <f t="shared" ref="R51:T51" si="4">SUBTOTAL(9,R49:R50)</f>
        <v>0</v>
      </c>
      <c r="S51" s="22">
        <f t="shared" si="4"/>
        <v>0</v>
      </c>
      <c r="T51" s="22">
        <f t="shared" si="4"/>
        <v>0</v>
      </c>
    </row>
    <row r="52" spans="1:20" ht="15" thickBot="1" x14ac:dyDescent="0.35">
      <c r="A52" s="46" t="s">
        <v>46</v>
      </c>
      <c r="B52" s="47">
        <v>34155.111963037503</v>
      </c>
      <c r="C52" s="47">
        <v>988.82476999998073</v>
      </c>
      <c r="D52" s="47">
        <v>21976.821273920086</v>
      </c>
      <c r="E52" s="47">
        <v>305.357585611979</v>
      </c>
      <c r="F52" s="8"/>
      <c r="G52" s="47">
        <v>32185.506329999997</v>
      </c>
      <c r="H52" s="47">
        <v>301.30523999999997</v>
      </c>
      <c r="I52" s="47">
        <v>16521.564349999997</v>
      </c>
      <c r="J52" s="47">
        <v>56.672570000000007</v>
      </c>
      <c r="K52" s="8"/>
      <c r="L52" s="48">
        <v>105992.7476996858</v>
      </c>
      <c r="M52" s="48">
        <v>1492.1300199999805</v>
      </c>
      <c r="N52" s="48">
        <v>65682.074208361417</v>
      </c>
      <c r="O52" s="48">
        <v>1254.2021380327983</v>
      </c>
      <c r="P52" s="8"/>
      <c r="Q52" s="48">
        <v>103154.38743335087</v>
      </c>
      <c r="R52" s="49">
        <v>1492.1300199999819</v>
      </c>
      <c r="S52" s="49">
        <v>64914.42919757971</v>
      </c>
      <c r="T52" s="50">
        <v>1254.2021380327983</v>
      </c>
    </row>
    <row r="53" spans="1:20" ht="15" thickBot="1" x14ac:dyDescent="0.35">
      <c r="A53" s="44" t="s">
        <v>44</v>
      </c>
      <c r="B53" s="42">
        <v>-935.87610697990021</v>
      </c>
      <c r="C53" s="43">
        <v>-47.187563333352159</v>
      </c>
      <c r="D53" s="43">
        <v>0</v>
      </c>
      <c r="E53" s="42">
        <v>0</v>
      </c>
      <c r="F53" s="8"/>
      <c r="G53" s="42">
        <v>-792.41813000000184</v>
      </c>
      <c r="H53" s="43">
        <v>-424.20270999999997</v>
      </c>
      <c r="I53" s="43">
        <v>5.3781199999975797</v>
      </c>
      <c r="J53" s="42">
        <v>0</v>
      </c>
      <c r="K53" s="36"/>
      <c r="L53" s="42">
        <v>49.87617756119289</v>
      </c>
      <c r="M53" s="43">
        <v>-50.733980000019528</v>
      </c>
      <c r="N53" s="43">
        <v>0</v>
      </c>
      <c r="O53" s="42">
        <v>0</v>
      </c>
      <c r="P53" s="36"/>
      <c r="Q53" s="40">
        <v>-2674.9290976568882</v>
      </c>
      <c r="R53" s="41">
        <v>-50.733980000018164</v>
      </c>
      <c r="S53" s="41">
        <v>0</v>
      </c>
      <c r="T53" s="40">
        <v>0</v>
      </c>
    </row>
    <row r="55" spans="1:20" x14ac:dyDescent="0.3">
      <c r="Q55" s="38"/>
    </row>
    <row r="56" spans="1:20" x14ac:dyDescent="0.3">
      <c r="Q56" s="38"/>
    </row>
    <row r="59" spans="1:20" x14ac:dyDescent="0.3">
      <c r="Q59" s="39"/>
    </row>
  </sheetData>
  <mergeCells count="6">
    <mergeCell ref="Q3:T3"/>
    <mergeCell ref="B2:J2"/>
    <mergeCell ref="L2:T2"/>
    <mergeCell ref="B3:E3"/>
    <mergeCell ref="G3:J3"/>
    <mergeCell ref="L3:O3"/>
  </mergeCells>
  <pageMargins left="0.20833333333333334" right="0.38541666666666669" top="0.75" bottom="0.75" header="0.3" footer="0.3"/>
  <pageSetup paperSize="9" scale="92" orientation="landscape" r:id="rId1"/>
  <headerFooter>
    <oddHeader xml:space="preserve">&amp;C&amp;"-,Fed"&amp;22Budgetopfølgning 30. april 2019 i MP:&amp;"-,Normal"&amp;11
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>Aalborg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Anker Nielsen</dc:creator>
  <cp:lastModifiedBy>Anders Dahl</cp:lastModifiedBy>
  <cp:lastPrinted>2019-06-26T11:17:39Z</cp:lastPrinted>
  <dcterms:created xsi:type="dcterms:W3CDTF">2019-06-26T10:58:03Z</dcterms:created>
  <dcterms:modified xsi:type="dcterms:W3CDTF">2019-06-26T13:23:29Z</dcterms:modified>
</cp:coreProperties>
</file>